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AA\Engenharia\ASFALTO FINISA\"/>
    </mc:Choice>
  </mc:AlternateContent>
  <bookViews>
    <workbookView xWindow="0" yWindow="0" windowWidth="20490" windowHeight="7155" firstSheet="6" activeTab="13"/>
  </bookViews>
  <sheets>
    <sheet name="NORIVALDINO" sheetId="1" r:id="rId1"/>
    <sheet name="TARCISIO" sheetId="2" r:id="rId2"/>
    <sheet name="FELIX" sheetId="3" r:id="rId3"/>
    <sheet name="DORACI" sheetId="4" r:id="rId4"/>
    <sheet name="SEVERINO" sheetId="6" r:id="rId5"/>
    <sheet name="OSVALDO" sheetId="7" r:id="rId6"/>
    <sheet name="EDIMO" sheetId="10" r:id="rId7"/>
    <sheet name="SILVIO" sheetId="12" r:id="rId8"/>
    <sheet name="RICARDO" sheetId="9" r:id="rId9"/>
    <sheet name="NEMEZIA" sheetId="8" r:id="rId10"/>
    <sheet name="SANTO" sheetId="5" r:id="rId11"/>
    <sheet name="FLORENCIO" sheetId="13" r:id="rId12"/>
    <sheet name="PO TOTAL" sheetId="11" r:id="rId13"/>
    <sheet name="CRONOGRAMA" sheetId="15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1" i="15" l="1"/>
  <c r="H240" i="15"/>
  <c r="F237" i="15"/>
  <c r="H220" i="15"/>
  <c r="C220" i="15"/>
  <c r="H219" i="15"/>
  <c r="C219" i="15"/>
  <c r="F218" i="15"/>
  <c r="C218" i="15"/>
  <c r="F217" i="15"/>
  <c r="C217" i="15"/>
  <c r="H202" i="15"/>
  <c r="C202" i="15"/>
  <c r="H201" i="15"/>
  <c r="H203" i="15" s="1"/>
  <c r="C201" i="15"/>
  <c r="F200" i="15"/>
  <c r="C200" i="15"/>
  <c r="F199" i="15"/>
  <c r="C199" i="15"/>
  <c r="C203" i="15" s="1"/>
  <c r="H182" i="15"/>
  <c r="C182" i="15"/>
  <c r="H181" i="15"/>
  <c r="C181" i="15"/>
  <c r="F180" i="15"/>
  <c r="C180" i="15"/>
  <c r="F179" i="15"/>
  <c r="C179" i="15"/>
  <c r="H164" i="15"/>
  <c r="C164" i="15"/>
  <c r="H163" i="15"/>
  <c r="H165" i="15" s="1"/>
  <c r="C163" i="15"/>
  <c r="F162" i="15"/>
  <c r="C162" i="15"/>
  <c r="F161" i="15"/>
  <c r="F165" i="15" s="1"/>
  <c r="C161" i="15"/>
  <c r="H144" i="15"/>
  <c r="C144" i="15"/>
  <c r="H143" i="15"/>
  <c r="C143" i="15"/>
  <c r="F142" i="15"/>
  <c r="C142" i="15"/>
  <c r="F141" i="15"/>
  <c r="C141" i="15"/>
  <c r="C145" i="15" s="1"/>
  <c r="H126" i="15"/>
  <c r="C126" i="15"/>
  <c r="H125" i="15"/>
  <c r="H127" i="15" s="1"/>
  <c r="C125" i="15"/>
  <c r="F124" i="15"/>
  <c r="C124" i="15"/>
  <c r="F123" i="15"/>
  <c r="C123" i="15"/>
  <c r="H105" i="15"/>
  <c r="C105" i="15"/>
  <c r="H104" i="15"/>
  <c r="H106" i="15" s="1"/>
  <c r="C104" i="15"/>
  <c r="F103" i="15"/>
  <c r="C103" i="15"/>
  <c r="F102" i="15"/>
  <c r="C102" i="15"/>
  <c r="C106" i="15" s="1"/>
  <c r="H88" i="15"/>
  <c r="C88" i="15"/>
  <c r="H87" i="15"/>
  <c r="C87" i="15"/>
  <c r="F86" i="15"/>
  <c r="C86" i="15"/>
  <c r="F85" i="15"/>
  <c r="C85" i="15"/>
  <c r="C89" i="15" s="1"/>
  <c r="H68" i="15"/>
  <c r="H67" i="15"/>
  <c r="F66" i="15"/>
  <c r="F65" i="15"/>
  <c r="H50" i="15"/>
  <c r="H49" i="15"/>
  <c r="F48" i="15"/>
  <c r="F47" i="15"/>
  <c r="H30" i="15"/>
  <c r="H29" i="15"/>
  <c r="F28" i="15"/>
  <c r="F27" i="15"/>
  <c r="H12" i="15"/>
  <c r="H11" i="15"/>
  <c r="F10" i="15"/>
  <c r="F9" i="15"/>
  <c r="C67" i="15"/>
  <c r="F221" i="15" l="1"/>
  <c r="H221" i="15"/>
  <c r="H222" i="15" s="1"/>
  <c r="F183" i="15"/>
  <c r="H183" i="15"/>
  <c r="H184" i="15" s="1"/>
  <c r="H145" i="15"/>
  <c r="H89" i="15"/>
  <c r="H31" i="15"/>
  <c r="C239" i="15"/>
  <c r="H13" i="15"/>
  <c r="F13" i="15"/>
  <c r="F238" i="15"/>
  <c r="F242" i="15" s="1"/>
  <c r="C237" i="15"/>
  <c r="H239" i="15"/>
  <c r="H242" i="15" s="1"/>
  <c r="C221" i="15"/>
  <c r="F203" i="15"/>
  <c r="E203" i="15" s="1"/>
  <c r="E204" i="15" s="1"/>
  <c r="G203" i="15"/>
  <c r="F222" i="15"/>
  <c r="E221" i="15"/>
  <c r="E222" i="15" s="1"/>
  <c r="G221" i="15"/>
  <c r="C183" i="15"/>
  <c r="C165" i="15"/>
  <c r="E183" i="15"/>
  <c r="E184" i="15" s="1"/>
  <c r="F184" i="15"/>
  <c r="G183" i="15"/>
  <c r="F166" i="15"/>
  <c r="H166" i="15" s="1"/>
  <c r="E165" i="15"/>
  <c r="E166" i="15" s="1"/>
  <c r="G165" i="15"/>
  <c r="F145" i="15"/>
  <c r="F146" i="15" s="1"/>
  <c r="C127" i="15"/>
  <c r="F127" i="15"/>
  <c r="F128" i="15" s="1"/>
  <c r="H128" i="15" s="1"/>
  <c r="G145" i="15"/>
  <c r="G127" i="15"/>
  <c r="F106" i="15"/>
  <c r="F107" i="15" s="1"/>
  <c r="H107" i="15" s="1"/>
  <c r="F89" i="15"/>
  <c r="F90" i="15" s="1"/>
  <c r="H90" i="15" s="1"/>
  <c r="G89" i="15"/>
  <c r="G106" i="15"/>
  <c r="C66" i="15"/>
  <c r="C50" i="15"/>
  <c r="C29" i="15"/>
  <c r="C27" i="15"/>
  <c r="C12" i="15"/>
  <c r="F51" i="15"/>
  <c r="H69" i="15"/>
  <c r="C11" i="15"/>
  <c r="F69" i="15"/>
  <c r="F70" i="15" s="1"/>
  <c r="C68" i="15"/>
  <c r="C48" i="15"/>
  <c r="F14" i="15"/>
  <c r="H14" i="15" s="1"/>
  <c r="E13" i="15"/>
  <c r="E14" i="15" s="1"/>
  <c r="G13" i="15"/>
  <c r="C10" i="15"/>
  <c r="C28" i="15"/>
  <c r="C31" i="15" s="1"/>
  <c r="C30" i="15"/>
  <c r="C47" i="15"/>
  <c r="C49" i="15"/>
  <c r="C9" i="15"/>
  <c r="C13" i="15" s="1"/>
  <c r="H51" i="15"/>
  <c r="C65" i="15"/>
  <c r="G69" i="15"/>
  <c r="F52" i="15"/>
  <c r="E51" i="15"/>
  <c r="E52" i="15" s="1"/>
  <c r="F31" i="15"/>
  <c r="E31" i="15" s="1"/>
  <c r="E32" i="15" s="1"/>
  <c r="F32" i="15"/>
  <c r="H32" i="15" s="1"/>
  <c r="G31" i="15"/>
  <c r="E145" i="15" l="1"/>
  <c r="E146" i="15" s="1"/>
  <c r="H146" i="15"/>
  <c r="G242" i="15"/>
  <c r="H70" i="15"/>
  <c r="C238" i="15"/>
  <c r="E242" i="15"/>
  <c r="E243" i="15" s="1"/>
  <c r="C240" i="15"/>
  <c r="C241" i="15"/>
  <c r="F243" i="15"/>
  <c r="H243" i="15" s="1"/>
  <c r="G222" i="15"/>
  <c r="G204" i="15"/>
  <c r="F204" i="15"/>
  <c r="H204" i="15" s="1"/>
  <c r="G166" i="15"/>
  <c r="G184" i="15"/>
  <c r="E127" i="15"/>
  <c r="E128" i="15" s="1"/>
  <c r="G128" i="15" s="1"/>
  <c r="G146" i="15"/>
  <c r="E106" i="15"/>
  <c r="E107" i="15" s="1"/>
  <c r="G107" i="15" s="1"/>
  <c r="E89" i="15"/>
  <c r="E90" i="15" s="1"/>
  <c r="G90" i="15" s="1"/>
  <c r="G32" i="15"/>
  <c r="C69" i="15"/>
  <c r="H52" i="15"/>
  <c r="G51" i="15"/>
  <c r="E69" i="15"/>
  <c r="E70" i="15" s="1"/>
  <c r="C51" i="15"/>
  <c r="G14" i="15"/>
  <c r="G52" i="15"/>
  <c r="G70" i="15"/>
  <c r="C242" i="15" l="1"/>
  <c r="G243" i="15"/>
  <c r="H26" i="11"/>
  <c r="G26" i="11"/>
  <c r="E23" i="11" l="1"/>
  <c r="D23" i="11"/>
  <c r="C23" i="11"/>
  <c r="H20" i="5"/>
  <c r="H20" i="12"/>
  <c r="F23" i="11"/>
  <c r="H25" i="4"/>
  <c r="H11" i="1" l="1"/>
  <c r="H37" i="13"/>
  <c r="I37" i="13" s="1"/>
  <c r="H36" i="13"/>
  <c r="I36" i="13" s="1"/>
  <c r="H35" i="13"/>
  <c r="I35" i="13" s="1"/>
  <c r="H34" i="13"/>
  <c r="I34" i="13" s="1"/>
  <c r="H31" i="13"/>
  <c r="I31" i="13" s="1"/>
  <c r="H30" i="13"/>
  <c r="I30" i="13" s="1"/>
  <c r="H29" i="13"/>
  <c r="I29" i="13" s="1"/>
  <c r="H28" i="13"/>
  <c r="I28" i="13" s="1"/>
  <c r="H27" i="13"/>
  <c r="I27" i="13" s="1"/>
  <c r="H26" i="13"/>
  <c r="I26" i="13" s="1"/>
  <c r="H24" i="13"/>
  <c r="I24" i="13" s="1"/>
  <c r="H20" i="13"/>
  <c r="H19" i="13"/>
  <c r="H17" i="13"/>
  <c r="H16" i="13"/>
  <c r="H12" i="13"/>
  <c r="F12" i="13"/>
  <c r="F16" i="13" s="1"/>
  <c r="H11" i="13"/>
  <c r="I11" i="13" s="1"/>
  <c r="H23" i="11" l="1"/>
  <c r="H27" i="11" s="1"/>
  <c r="I32" i="13"/>
  <c r="I12" i="13"/>
  <c r="I13" i="13" s="1"/>
  <c r="F17" i="13"/>
  <c r="I16" i="13"/>
  <c r="I38" i="13"/>
  <c r="F30" i="12"/>
  <c r="F20" i="13" l="1"/>
  <c r="I20" i="13" s="1"/>
  <c r="I17" i="13"/>
  <c r="F19" i="13"/>
  <c r="I19" i="13" s="1"/>
  <c r="F20" i="12"/>
  <c r="I20" i="12" s="1"/>
  <c r="H39" i="12"/>
  <c r="I39" i="12" s="1"/>
  <c r="H38" i="12"/>
  <c r="I38" i="12" s="1"/>
  <c r="H37" i="12"/>
  <c r="I37" i="12" s="1"/>
  <c r="H36" i="12"/>
  <c r="I36" i="12" s="1"/>
  <c r="H33" i="12"/>
  <c r="I33" i="12" s="1"/>
  <c r="H32" i="12"/>
  <c r="I32" i="12" s="1"/>
  <c r="H31" i="12"/>
  <c r="I31" i="12" s="1"/>
  <c r="H30" i="12"/>
  <c r="I30" i="12" s="1"/>
  <c r="H29" i="12"/>
  <c r="I29" i="12" s="1"/>
  <c r="H27" i="12"/>
  <c r="I27" i="12" s="1"/>
  <c r="H23" i="12"/>
  <c r="H22" i="12"/>
  <c r="H19" i="12"/>
  <c r="I19" i="12" s="1"/>
  <c r="H17" i="12"/>
  <c r="H16" i="12"/>
  <c r="H12" i="12"/>
  <c r="H11" i="12"/>
  <c r="I11" i="12" s="1"/>
  <c r="F16" i="12"/>
  <c r="F20" i="10"/>
  <c r="F19" i="10"/>
  <c r="F12" i="10"/>
  <c r="F16" i="10" s="1"/>
  <c r="F17" i="10" s="1"/>
  <c r="I21" i="13" l="1"/>
  <c r="I39" i="13" s="1"/>
  <c r="I34" i="12"/>
  <c r="I40" i="12"/>
  <c r="I16" i="12"/>
  <c r="F17" i="12"/>
  <c r="F22" i="12" s="1"/>
  <c r="F12" i="12"/>
  <c r="I12" i="12" s="1"/>
  <c r="I13" i="12" s="1"/>
  <c r="H37" i="10"/>
  <c r="I37" i="10" s="1"/>
  <c r="H36" i="10"/>
  <c r="I36" i="10" s="1"/>
  <c r="H35" i="10"/>
  <c r="I35" i="10" s="1"/>
  <c r="H34" i="10"/>
  <c r="I34" i="10" s="1"/>
  <c r="H31" i="10"/>
  <c r="I31" i="10" s="1"/>
  <c r="H30" i="10"/>
  <c r="I30" i="10" s="1"/>
  <c r="H29" i="10"/>
  <c r="I29" i="10" s="1"/>
  <c r="H28" i="10"/>
  <c r="I28" i="10" s="1"/>
  <c r="H27" i="10"/>
  <c r="I27" i="10" s="1"/>
  <c r="H26" i="10"/>
  <c r="I26" i="10" s="1"/>
  <c r="H24" i="10"/>
  <c r="I24" i="10" s="1"/>
  <c r="H20" i="10"/>
  <c r="H19" i="10"/>
  <c r="I19" i="10"/>
  <c r="H17" i="10"/>
  <c r="I17" i="10" s="1"/>
  <c r="I20" i="10"/>
  <c r="H16" i="10"/>
  <c r="I16" i="10"/>
  <c r="H12" i="10"/>
  <c r="I12" i="10" s="1"/>
  <c r="H11" i="10"/>
  <c r="I11" i="10" s="1"/>
  <c r="F11" i="9"/>
  <c r="F12" i="9" s="1"/>
  <c r="H20" i="9"/>
  <c r="I20" i="9" s="1"/>
  <c r="H19" i="9"/>
  <c r="H12" i="9"/>
  <c r="H12" i="8"/>
  <c r="I12" i="8" s="1"/>
  <c r="I32" i="10" l="1"/>
  <c r="I21" i="10"/>
  <c r="F23" i="12"/>
  <c r="I23" i="12" s="1"/>
  <c r="I17" i="12"/>
  <c r="I22" i="12"/>
  <c r="I38" i="10"/>
  <c r="I13" i="10"/>
  <c r="I12" i="9"/>
  <c r="I19" i="9"/>
  <c r="I24" i="12" l="1"/>
  <c r="I41" i="12" s="1"/>
  <c r="I39" i="10"/>
  <c r="H40" i="9"/>
  <c r="I40" i="9" s="1"/>
  <c r="H39" i="9"/>
  <c r="I39" i="9" s="1"/>
  <c r="H38" i="9"/>
  <c r="I38" i="9" s="1"/>
  <c r="H37" i="9"/>
  <c r="I37" i="9" s="1"/>
  <c r="H34" i="9"/>
  <c r="I34" i="9" s="1"/>
  <c r="H33" i="9"/>
  <c r="I33" i="9" s="1"/>
  <c r="H32" i="9"/>
  <c r="I32" i="9" s="1"/>
  <c r="H31" i="9"/>
  <c r="I31" i="9" s="1"/>
  <c r="H30" i="9"/>
  <c r="I30" i="9" s="1"/>
  <c r="H29" i="9"/>
  <c r="I29" i="9" s="1"/>
  <c r="H27" i="9"/>
  <c r="I27" i="9" s="1"/>
  <c r="H23" i="9"/>
  <c r="H22" i="9"/>
  <c r="H17" i="9"/>
  <c r="H16" i="9"/>
  <c r="F16" i="9"/>
  <c r="F17" i="9" s="1"/>
  <c r="H11" i="9"/>
  <c r="I11" i="9" s="1"/>
  <c r="I13" i="9" s="1"/>
  <c r="F22" i="9" l="1"/>
  <c r="F23" i="9"/>
  <c r="I35" i="9"/>
  <c r="I16" i="9"/>
  <c r="I24" i="9" s="1"/>
  <c r="I23" i="9"/>
  <c r="I17" i="9"/>
  <c r="I22" i="9"/>
  <c r="I41" i="9"/>
  <c r="I42" i="9" l="1"/>
  <c r="H37" i="8"/>
  <c r="I37" i="8" s="1"/>
  <c r="H36" i="8"/>
  <c r="I36" i="8" s="1"/>
  <c r="H35" i="8"/>
  <c r="I35" i="8" s="1"/>
  <c r="H34" i="8"/>
  <c r="I34" i="8" s="1"/>
  <c r="H31" i="8"/>
  <c r="I31" i="8" s="1"/>
  <c r="H30" i="8"/>
  <c r="I30" i="8" s="1"/>
  <c r="H29" i="8"/>
  <c r="I29" i="8" s="1"/>
  <c r="H28" i="8"/>
  <c r="I28" i="8" s="1"/>
  <c r="H27" i="8"/>
  <c r="I27" i="8" s="1"/>
  <c r="H26" i="8"/>
  <c r="I26" i="8" s="1"/>
  <c r="H24" i="8"/>
  <c r="I24" i="8" s="1"/>
  <c r="H20" i="8"/>
  <c r="H19" i="8"/>
  <c r="H17" i="8"/>
  <c r="H16" i="8"/>
  <c r="F16" i="8"/>
  <c r="F17" i="8" s="1"/>
  <c r="F19" i="8" s="1"/>
  <c r="H11" i="8"/>
  <c r="I11" i="8" s="1"/>
  <c r="I13" i="8" s="1"/>
  <c r="I32" i="8" l="1"/>
  <c r="I38" i="8"/>
  <c r="I19" i="8"/>
  <c r="F20" i="8"/>
  <c r="I20" i="8" s="1"/>
  <c r="I17" i="8"/>
  <c r="I16" i="8"/>
  <c r="I21" i="8" l="1"/>
  <c r="I39" i="8" s="1"/>
  <c r="F15" i="7" l="1"/>
  <c r="H38" i="7"/>
  <c r="I38" i="7" s="1"/>
  <c r="H37" i="7"/>
  <c r="I37" i="7" s="1"/>
  <c r="H36" i="7"/>
  <c r="I36" i="7" s="1"/>
  <c r="H35" i="7"/>
  <c r="I35" i="7" s="1"/>
  <c r="H32" i="7"/>
  <c r="I32" i="7" s="1"/>
  <c r="H31" i="7"/>
  <c r="I31" i="7" s="1"/>
  <c r="H30" i="7"/>
  <c r="I30" i="7" s="1"/>
  <c r="H29" i="7"/>
  <c r="I29" i="7" s="1"/>
  <c r="H28" i="7"/>
  <c r="I28" i="7" s="1"/>
  <c r="H27" i="7"/>
  <c r="I27" i="7" s="1"/>
  <c r="H25" i="7"/>
  <c r="I25" i="7" s="1"/>
  <c r="H21" i="7"/>
  <c r="H20" i="7"/>
  <c r="H18" i="7"/>
  <c r="H17" i="7"/>
  <c r="F17" i="7"/>
  <c r="F18" i="7" s="1"/>
  <c r="F21" i="7" s="1"/>
  <c r="H15" i="7"/>
  <c r="I15" i="7" s="1"/>
  <c r="H11" i="7"/>
  <c r="I11" i="7" s="1"/>
  <c r="F20" i="7" l="1"/>
  <c r="I20" i="7" s="1"/>
  <c r="I33" i="7"/>
  <c r="I21" i="7"/>
  <c r="I18" i="7"/>
  <c r="I17" i="7"/>
  <c r="I12" i="7"/>
  <c r="I39" i="7"/>
  <c r="I22" i="7" l="1"/>
  <c r="I40" i="7" s="1"/>
  <c r="F18" i="6"/>
  <c r="F19" i="6" s="1"/>
  <c r="F22" i="6" s="1"/>
  <c r="F12" i="6"/>
  <c r="H12" i="6"/>
  <c r="H39" i="6"/>
  <c r="I39" i="6" s="1"/>
  <c r="H38" i="6"/>
  <c r="I38" i="6" s="1"/>
  <c r="H37" i="6"/>
  <c r="I37" i="6" s="1"/>
  <c r="H36" i="6"/>
  <c r="I36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6" i="6"/>
  <c r="I26" i="6" s="1"/>
  <c r="H22" i="6"/>
  <c r="H21" i="6"/>
  <c r="H19" i="6"/>
  <c r="H18" i="6"/>
  <c r="H16" i="6"/>
  <c r="I16" i="6" s="1"/>
  <c r="H11" i="6"/>
  <c r="I11" i="6" s="1"/>
  <c r="I22" i="6" l="1"/>
  <c r="I12" i="6"/>
  <c r="I13" i="6"/>
  <c r="I34" i="6"/>
  <c r="I40" i="6"/>
  <c r="I19" i="6"/>
  <c r="I18" i="6"/>
  <c r="I21" i="6"/>
  <c r="I23" i="6" l="1"/>
  <c r="I41" i="6"/>
  <c r="F20" i="5"/>
  <c r="F22" i="5" s="1"/>
  <c r="F19" i="5"/>
  <c r="F17" i="5"/>
  <c r="F16" i="5"/>
  <c r="F12" i="5"/>
  <c r="F11" i="5"/>
  <c r="F23" i="5" l="1"/>
  <c r="H19" i="5"/>
  <c r="H12" i="5"/>
  <c r="I12" i="5" s="1"/>
  <c r="H40" i="5"/>
  <c r="I40" i="5" s="1"/>
  <c r="H39" i="5"/>
  <c r="I39" i="5" s="1"/>
  <c r="H38" i="5"/>
  <c r="I38" i="5" s="1"/>
  <c r="H37" i="5"/>
  <c r="I37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7" i="5"/>
  <c r="I27" i="5" s="1"/>
  <c r="H23" i="5"/>
  <c r="H22" i="5"/>
  <c r="H17" i="5"/>
  <c r="I17" i="5" s="1"/>
  <c r="H16" i="5"/>
  <c r="I16" i="5" s="1"/>
  <c r="H11" i="5"/>
  <c r="I11" i="5" s="1"/>
  <c r="I13" i="5" l="1"/>
  <c r="I20" i="5"/>
  <c r="I19" i="5"/>
  <c r="I23" i="5"/>
  <c r="I22" i="5"/>
  <c r="I35" i="5"/>
  <c r="I41" i="5"/>
  <c r="H38" i="4"/>
  <c r="I38" i="4" s="1"/>
  <c r="H37" i="4"/>
  <c r="I37" i="4" s="1"/>
  <c r="H36" i="4"/>
  <c r="I36" i="4" s="1"/>
  <c r="H35" i="4"/>
  <c r="I35" i="4" s="1"/>
  <c r="H32" i="4"/>
  <c r="I32" i="4" s="1"/>
  <c r="H31" i="4"/>
  <c r="I31" i="4" s="1"/>
  <c r="H30" i="4"/>
  <c r="I30" i="4" s="1"/>
  <c r="H29" i="4"/>
  <c r="I29" i="4" s="1"/>
  <c r="H28" i="4"/>
  <c r="I28" i="4" s="1"/>
  <c r="H27" i="4"/>
  <c r="I27" i="4" s="1"/>
  <c r="I25" i="4"/>
  <c r="H21" i="4"/>
  <c r="F21" i="4"/>
  <c r="H20" i="4"/>
  <c r="F20" i="4"/>
  <c r="H18" i="4"/>
  <c r="I18" i="4" s="1"/>
  <c r="H17" i="4"/>
  <c r="I17" i="4" s="1"/>
  <c r="H15" i="4"/>
  <c r="I15" i="4" s="1"/>
  <c r="H11" i="4"/>
  <c r="I11" i="4" s="1"/>
  <c r="I12" i="4" s="1"/>
  <c r="H25" i="3"/>
  <c r="I25" i="3" s="1"/>
  <c r="H38" i="3"/>
  <c r="I38" i="3" s="1"/>
  <c r="H37" i="3"/>
  <c r="I37" i="3" s="1"/>
  <c r="H36" i="3"/>
  <c r="I36" i="3" s="1"/>
  <c r="H35" i="3"/>
  <c r="I35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1" i="3"/>
  <c r="F21" i="3"/>
  <c r="H20" i="3"/>
  <c r="F20" i="3"/>
  <c r="H18" i="3"/>
  <c r="I18" i="3" s="1"/>
  <c r="H17" i="3"/>
  <c r="I17" i="3" s="1"/>
  <c r="H15" i="3"/>
  <c r="I15" i="3" s="1"/>
  <c r="H11" i="3"/>
  <c r="I11" i="3" s="1"/>
  <c r="I12" i="3" s="1"/>
  <c r="H38" i="2"/>
  <c r="I38" i="2" s="1"/>
  <c r="H37" i="2"/>
  <c r="I37" i="2" s="1"/>
  <c r="H36" i="2"/>
  <c r="I36" i="2" s="1"/>
  <c r="H35" i="2"/>
  <c r="I35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5" i="2"/>
  <c r="I25" i="2" s="1"/>
  <c r="I33" i="2" s="1"/>
  <c r="H21" i="2"/>
  <c r="F21" i="2"/>
  <c r="H20" i="2"/>
  <c r="F20" i="2"/>
  <c r="H18" i="2"/>
  <c r="I18" i="2" s="1"/>
  <c r="H17" i="2"/>
  <c r="I17" i="2" s="1"/>
  <c r="H15" i="2"/>
  <c r="I15" i="2" s="1"/>
  <c r="H11" i="2"/>
  <c r="I11" i="2" s="1"/>
  <c r="I12" i="2" s="1"/>
  <c r="I39" i="4" l="1"/>
  <c r="I33" i="4"/>
  <c r="I24" i="5"/>
  <c r="I42" i="5" s="1"/>
  <c r="I21" i="4"/>
  <c r="I21" i="3"/>
  <c r="I33" i="3"/>
  <c r="I20" i="2"/>
  <c r="I20" i="4"/>
  <c r="I22" i="4" s="1"/>
  <c r="I20" i="3"/>
  <c r="I22" i="3" s="1"/>
  <c r="I39" i="3"/>
  <c r="I21" i="2"/>
  <c r="I39" i="2"/>
  <c r="F21" i="1"/>
  <c r="F20" i="1"/>
  <c r="H36" i="1"/>
  <c r="H37" i="1"/>
  <c r="H38" i="1"/>
  <c r="H35" i="1"/>
  <c r="H28" i="1"/>
  <c r="H29" i="1"/>
  <c r="H30" i="1"/>
  <c r="H31" i="1"/>
  <c r="H32" i="1"/>
  <c r="H27" i="1"/>
  <c r="H25" i="1"/>
  <c r="H21" i="1"/>
  <c r="H20" i="1"/>
  <c r="I20" i="1" s="1"/>
  <c r="H18" i="1"/>
  <c r="I18" i="1" s="1"/>
  <c r="H17" i="1"/>
  <c r="I17" i="1" s="1"/>
  <c r="H15" i="1"/>
  <c r="I15" i="1" s="1"/>
  <c r="I11" i="1"/>
  <c r="I22" i="2" l="1"/>
  <c r="I40" i="2" s="1"/>
  <c r="I40" i="3"/>
  <c r="I21" i="1"/>
  <c r="I22" i="1"/>
  <c r="I40" i="4"/>
  <c r="I38" i="1" l="1"/>
  <c r="I37" i="1"/>
  <c r="I36" i="1"/>
  <c r="I35" i="1"/>
  <c r="I32" i="1"/>
  <c r="I31" i="1"/>
  <c r="I30" i="1"/>
  <c r="I29" i="1"/>
  <c r="I28" i="1"/>
  <c r="I27" i="1"/>
  <c r="I25" i="1"/>
  <c r="I12" i="1"/>
  <c r="I39" i="1" l="1"/>
  <c r="I33" i="1"/>
  <c r="I40" i="1" l="1"/>
</calcChain>
</file>

<file path=xl/sharedStrings.xml><?xml version="1.0" encoding="utf-8"?>
<sst xmlns="http://schemas.openxmlformats.org/spreadsheetml/2006/main" count="1670" uniqueCount="205">
  <si>
    <r>
      <rPr>
        <b/>
        <sz val="10"/>
        <rFont val="Arial"/>
        <family val="2"/>
      </rPr>
      <t xml:space="preserve">PROPONENTE: </t>
    </r>
    <r>
      <rPr>
        <sz val="10"/>
        <rFont val="Arial"/>
        <family val="2"/>
      </rPr>
      <t>MUNICÍPIO DE CACIQUE DOBLE</t>
    </r>
  </si>
  <si>
    <r>
      <rPr>
        <b/>
        <sz val="10"/>
        <rFont val="Arial"/>
        <family val="2"/>
      </rPr>
      <t xml:space="preserve">OBJETO: </t>
    </r>
    <r>
      <rPr>
        <sz val="10"/>
        <rFont val="Arial"/>
        <family val="2"/>
      </rPr>
      <t>PAVIMENTAÇÃO ASFÁLTICA NO PERIMETRO URBANO DO MUNICÍPIO DE CACIQUE DOBLE/RS</t>
    </r>
  </si>
  <si>
    <r>
      <rPr>
        <b/>
        <sz val="10"/>
        <rFont val="Arial"/>
        <family val="2"/>
      </rPr>
      <t>SINAPI</t>
    </r>
  </si>
  <si>
    <r>
      <rPr>
        <b/>
        <sz val="10"/>
        <rFont val="Arial"/>
        <family val="2"/>
      </rPr>
      <t>DESONERADO:</t>
    </r>
  </si>
  <si>
    <r>
      <rPr>
        <b/>
        <sz val="10"/>
        <rFont val="Arial"/>
        <family val="2"/>
      </rPr>
      <t>BDI</t>
    </r>
  </si>
  <si>
    <r>
      <rPr>
        <sz val="10"/>
        <rFont val="Arial"/>
        <family val="2"/>
      </rPr>
      <t>SIM</t>
    </r>
  </si>
  <si>
    <r>
      <rPr>
        <sz val="10"/>
        <rFont val="Arial"/>
        <family val="2"/>
      </rPr>
      <t>25,66</t>
    </r>
  </si>
  <si>
    <r>
      <rPr>
        <b/>
        <sz val="10"/>
        <rFont val="Arial"/>
        <family val="2"/>
      </rPr>
      <t>PAVIMENTAÇÃO ASFÁLTICA EM CBUQ</t>
    </r>
  </si>
  <si>
    <r>
      <rPr>
        <b/>
        <sz val="8"/>
        <rFont val="Arial"/>
        <family val="2"/>
      </rPr>
      <t>ITEM</t>
    </r>
  </si>
  <si>
    <r>
      <rPr>
        <b/>
        <sz val="8"/>
        <rFont val="Arial"/>
        <family val="2"/>
      </rPr>
      <t>FONTE</t>
    </r>
  </si>
  <si>
    <r>
      <rPr>
        <b/>
        <sz val="8"/>
        <rFont val="Arial"/>
        <family val="2"/>
      </rPr>
      <t>CÓDIGO</t>
    </r>
  </si>
  <si>
    <r>
      <rPr>
        <b/>
        <sz val="8"/>
        <rFont val="Arial"/>
        <family val="2"/>
      </rPr>
      <t>DESCRIÇÃO</t>
    </r>
  </si>
  <si>
    <r>
      <rPr>
        <b/>
        <sz val="8"/>
        <rFont val="Arial"/>
        <family val="2"/>
      </rPr>
      <t>UNIDADE</t>
    </r>
  </si>
  <si>
    <r>
      <rPr>
        <b/>
        <sz val="8"/>
        <rFont val="Arial"/>
        <family val="2"/>
      </rPr>
      <t>QUANTIDADE</t>
    </r>
  </si>
  <si>
    <r>
      <rPr>
        <b/>
        <sz val="8"/>
        <rFont val="Arial"/>
        <family val="2"/>
      </rPr>
      <t xml:space="preserve">CUSTO
</t>
    </r>
    <r>
      <rPr>
        <b/>
        <sz val="8"/>
        <rFont val="Arial"/>
        <family val="2"/>
      </rPr>
      <t>UNITÁRIO (R$)</t>
    </r>
  </si>
  <si>
    <r>
      <rPr>
        <b/>
        <sz val="8"/>
        <rFont val="Arial"/>
        <family val="2"/>
      </rPr>
      <t xml:space="preserve">PREÇO
</t>
    </r>
    <r>
      <rPr>
        <b/>
        <sz val="8"/>
        <rFont val="Arial"/>
        <family val="2"/>
      </rPr>
      <t>UNITÁRIO+BDI (R$)</t>
    </r>
  </si>
  <si>
    <r>
      <rPr>
        <b/>
        <sz val="8"/>
        <rFont val="Arial"/>
        <family val="2"/>
      </rPr>
      <t xml:space="preserve">PREÇO TOTAL
</t>
    </r>
    <r>
      <rPr>
        <b/>
        <sz val="8"/>
        <rFont val="Arial"/>
        <family val="2"/>
      </rPr>
      <t>(R$)</t>
    </r>
  </si>
  <si>
    <r>
      <rPr>
        <b/>
        <u/>
        <sz val="8"/>
        <rFont val="Arial"/>
        <family val="2"/>
      </rPr>
      <t>SERVIÇOS INICIAIS</t>
    </r>
  </si>
  <si>
    <r>
      <rPr>
        <sz val="8"/>
        <rFont val="Arial"/>
        <family val="2"/>
      </rPr>
      <t>SINAPI</t>
    </r>
  </si>
  <si>
    <r>
      <rPr>
        <sz val="8"/>
        <rFont val="Arial"/>
        <family val="2"/>
      </rPr>
      <t>M2</t>
    </r>
  </si>
  <si>
    <r>
      <rPr>
        <b/>
        <sz val="8"/>
        <rFont val="Arial"/>
        <family val="2"/>
      </rPr>
      <t>TOTAL DO ITEM 1</t>
    </r>
  </si>
  <si>
    <r>
      <rPr>
        <b/>
        <u/>
        <sz val="8"/>
        <rFont val="Arial"/>
        <family val="2"/>
      </rPr>
      <t>PAVIMENTAÇÃO ASFÁLTICA EM CBUQ</t>
    </r>
  </si>
  <si>
    <r>
      <rPr>
        <b/>
        <u/>
        <sz val="8"/>
        <rFont val="Arial"/>
        <family val="2"/>
      </rPr>
      <t>REPERFILAGEM</t>
    </r>
  </si>
  <si>
    <r>
      <rPr>
        <sz val="8"/>
        <rFont val="Arial"/>
        <family val="2"/>
      </rPr>
      <t>PINTURA DE LIGACAO COM EMULSAO RR-2C</t>
    </r>
  </si>
  <si>
    <r>
      <rPr>
        <sz val="8"/>
        <rFont val="Arial"/>
        <family val="2"/>
      </rPr>
      <t>m³</t>
    </r>
  </si>
  <si>
    <r>
      <rPr>
        <b/>
        <u/>
        <sz val="8"/>
        <rFont val="Arial"/>
        <family val="2"/>
      </rPr>
      <t>TRANSPORTE</t>
    </r>
  </si>
  <si>
    <r>
      <rPr>
        <sz val="8"/>
        <rFont val="Arial"/>
        <family val="2"/>
      </rPr>
      <t>2.3.1</t>
    </r>
  </si>
  <si>
    <r>
      <rPr>
        <sz val="8"/>
        <rFont val="Arial"/>
        <family val="2"/>
      </rPr>
      <t xml:space="preserve">TRANSPORTE COM CAMINHÃO BASCULANTE DE 14 M3, EM VIA URBANA
</t>
    </r>
    <r>
      <rPr>
        <sz val="8"/>
        <rFont val="Arial"/>
        <family val="2"/>
      </rPr>
      <t>PAVIMENTADA, DMT ACIMA DE 30 KM (UNIDADE: M3XKM). AF_04/2016</t>
    </r>
  </si>
  <si>
    <r>
      <rPr>
        <sz val="8"/>
        <rFont val="Arial"/>
        <family val="2"/>
      </rPr>
      <t>M³XKM</t>
    </r>
  </si>
  <si>
    <r>
      <rPr>
        <sz val="8"/>
        <rFont val="Arial"/>
        <family val="2"/>
      </rPr>
      <t>2.3.2</t>
    </r>
  </si>
  <si>
    <r>
      <rPr>
        <sz val="8"/>
        <rFont val="Arial"/>
        <family val="2"/>
      </rPr>
      <t xml:space="preserve">CARGA, MANOBRAS E DESCARGA DE MISTURA BETUMINOSA A QUENTE,
</t>
    </r>
    <r>
      <rPr>
        <sz val="8"/>
        <rFont val="Arial"/>
        <family val="2"/>
      </rPr>
      <t>COM CAMINHAO BASCULANTE 6 M3, DESCARGA EM VIBRO-ACABADORA</t>
    </r>
  </si>
  <si>
    <r>
      <rPr>
        <sz val="8"/>
        <rFont val="Arial"/>
        <family val="2"/>
      </rPr>
      <t>M³</t>
    </r>
  </si>
  <si>
    <r>
      <rPr>
        <b/>
        <u/>
        <sz val="8"/>
        <rFont val="Arial"/>
        <family val="2"/>
      </rPr>
      <t>SINALIZAÇÃO</t>
    </r>
  </si>
  <si>
    <r>
      <rPr>
        <b/>
        <u/>
        <sz val="8"/>
        <rFont val="Arial"/>
        <family val="2"/>
      </rPr>
      <t>SINALIZAÇÃO HORIZONTAL</t>
    </r>
  </si>
  <si>
    <r>
      <rPr>
        <sz val="8"/>
        <rFont val="Arial"/>
        <family val="2"/>
      </rPr>
      <t>3.1.1</t>
    </r>
  </si>
  <si>
    <r>
      <rPr>
        <sz val="8"/>
        <rFont val="Arial"/>
        <family val="2"/>
      </rPr>
      <t xml:space="preserve">SINALIZACAO HORIZONTAL COM TINTA RETRORREFLETIVA A BASE DE
</t>
    </r>
    <r>
      <rPr>
        <sz val="8"/>
        <rFont val="Arial"/>
        <family val="2"/>
      </rPr>
      <t>RESINA ACRILICA COM MICROESFERAS DE VIDRO</t>
    </r>
  </si>
  <si>
    <r>
      <rPr>
        <b/>
        <u/>
        <sz val="8"/>
        <rFont val="Arial"/>
        <family val="2"/>
      </rPr>
      <t>SINALIZAÇÃO VERTICAL</t>
    </r>
  </si>
  <si>
    <r>
      <rPr>
        <sz val="8"/>
        <rFont val="Arial"/>
        <family val="2"/>
      </rPr>
      <t>3.2.1</t>
    </r>
  </si>
  <si>
    <r>
      <rPr>
        <sz val="8"/>
        <rFont val="Arial"/>
        <family val="2"/>
      </rPr>
      <t>DAER</t>
    </r>
  </si>
  <si>
    <r>
      <rPr>
        <sz val="8"/>
        <rFont val="Arial"/>
        <family val="2"/>
      </rPr>
      <t>PLACA TODA REFLETIVA TIPO I</t>
    </r>
  </si>
  <si>
    <r>
      <rPr>
        <sz val="8"/>
        <rFont val="Arial"/>
        <family val="2"/>
      </rPr>
      <t>M²</t>
    </r>
  </si>
  <si>
    <r>
      <rPr>
        <sz val="8"/>
        <rFont val="Arial"/>
        <family val="2"/>
      </rPr>
      <t>3.2.2</t>
    </r>
  </si>
  <si>
    <r>
      <rPr>
        <sz val="8"/>
        <rFont val="Arial"/>
        <family val="2"/>
      </rPr>
      <t>73916/2</t>
    </r>
  </si>
  <si>
    <r>
      <rPr>
        <sz val="8"/>
        <rFont val="Arial"/>
        <family val="2"/>
      </rPr>
      <t>PLACA DE ACO ESMALTADA PARA IDENTIFICACAO DE RUA, *45 CM X 20* CM</t>
    </r>
  </si>
  <si>
    <r>
      <rPr>
        <sz val="8"/>
        <rFont val="Arial"/>
        <family val="2"/>
      </rPr>
      <t>UNID</t>
    </r>
  </si>
  <si>
    <r>
      <rPr>
        <sz val="8"/>
        <rFont val="Arial"/>
        <family val="2"/>
      </rPr>
      <t>3.2.3</t>
    </r>
  </si>
  <si>
    <r>
      <rPr>
        <sz val="8"/>
        <rFont val="Arial"/>
        <family val="2"/>
      </rPr>
      <t>SINAPI-I</t>
    </r>
  </si>
  <si>
    <r>
      <rPr>
        <sz val="8"/>
        <rFont val="Arial"/>
        <family val="2"/>
      </rPr>
      <t>TUBO ACO GALVANIZADO COM COSTURA, CLASSE MEDIA, DN 2", E = *3,65* MM, PESO *5,10* KG/M (NBR 5580)</t>
    </r>
  </si>
  <si>
    <r>
      <rPr>
        <sz val="8"/>
        <rFont val="Arial"/>
        <family val="2"/>
      </rPr>
      <t>M</t>
    </r>
  </si>
  <si>
    <r>
      <rPr>
        <sz val="8"/>
        <rFont val="Arial"/>
        <family val="2"/>
      </rPr>
      <t>3.2.4</t>
    </r>
  </si>
  <si>
    <r>
      <rPr>
        <sz val="8"/>
        <rFont val="Arial"/>
        <family val="2"/>
      </rPr>
      <t xml:space="preserve">ESCAVAÇÃO MANUAL PARA BLOCO DE COROAMENTO OU SAPATA, SEM
</t>
    </r>
    <r>
      <rPr>
        <sz val="8"/>
        <rFont val="Arial"/>
        <family val="2"/>
      </rPr>
      <t>PREVISÃO DE FÔRMA. AF_06/2017</t>
    </r>
  </si>
  <si>
    <r>
      <rPr>
        <sz val="8"/>
        <rFont val="Arial"/>
        <family val="2"/>
      </rPr>
      <t>M3</t>
    </r>
  </si>
  <si>
    <r>
      <rPr>
        <sz val="8"/>
        <rFont val="Arial"/>
        <family val="2"/>
      </rPr>
      <t>3.2.5</t>
    </r>
  </si>
  <si>
    <r>
      <rPr>
        <sz val="8"/>
        <rFont val="Arial"/>
        <family val="2"/>
      </rPr>
      <t>3.2.6</t>
    </r>
  </si>
  <si>
    <r>
      <rPr>
        <sz val="8"/>
        <rFont val="Arial"/>
        <family val="2"/>
      </rPr>
      <t>74157/004</t>
    </r>
  </si>
  <si>
    <r>
      <rPr>
        <sz val="8"/>
        <rFont val="Arial"/>
        <family val="2"/>
      </rPr>
      <t>LANCAMENTO/APLICACAO MANUAL DE CONCRETO EM FUNDACOES</t>
    </r>
  </si>
  <si>
    <r>
      <rPr>
        <b/>
        <u/>
        <sz val="8"/>
        <rFont val="Arial"/>
        <family val="2"/>
      </rPr>
      <t>ENSAIOS</t>
    </r>
  </si>
  <si>
    <r>
      <rPr>
        <sz val="8"/>
        <rFont val="Arial"/>
        <family val="2"/>
      </rPr>
      <t>ENSAIO MARSHALL - MISTURA BETUMINOSA A QUENTE</t>
    </r>
  </si>
  <si>
    <r>
      <rPr>
        <sz val="8"/>
        <rFont val="Arial"/>
        <family val="2"/>
      </rPr>
      <t>ENSAIO DE GRANULOMETRIA DO AGREGADO</t>
    </r>
  </si>
  <si>
    <r>
      <rPr>
        <sz val="8"/>
        <rFont val="Arial"/>
        <family val="2"/>
      </rPr>
      <t>ENSAIO DE DENSIDADE DO MATERIAL BETUMINOSO</t>
    </r>
  </si>
  <si>
    <r>
      <rPr>
        <b/>
        <sz val="8"/>
        <rFont val="Arial"/>
        <family val="2"/>
      </rPr>
      <t>PREÇO TOTAL (R$)</t>
    </r>
  </si>
  <si>
    <r>
      <rPr>
        <b/>
        <sz val="8"/>
        <rFont val="Arial"/>
        <family val="2"/>
      </rPr>
      <t>Foi considerado arredondamento de duas casas decimais para Quantidade; Custo Unitário; BDI; Preço Unitário; Preço Total.</t>
    </r>
  </si>
  <si>
    <t>2.1</t>
  </si>
  <si>
    <t>IMPRIMAÇÃO</t>
  </si>
  <si>
    <t>SINAPI</t>
  </si>
  <si>
    <t>EXECUÇÃO DE IMPRIMAÇÃO COM ASFALTO DILUÍDO CM-30 AF_09/2017</t>
  </si>
  <si>
    <t>M2</t>
  </si>
  <si>
    <t>2.2</t>
  </si>
  <si>
    <t>2.2.1</t>
  </si>
  <si>
    <t>2.2.2</t>
  </si>
  <si>
    <t>SERVICOS TOPOGRAFICOS PARA PAVIMENTACAO, INCLUSIVE NOTA DE SERVICOS, ACOMPANHAMENTO E GREIDE</t>
  </si>
  <si>
    <t>1.1</t>
  </si>
  <si>
    <t>CONSTRUÇÃO DE PAVIMENTO COM APLICAÇÃO DE CONCRETO BETUMINOSO USINADO A QUENTE (CBUQ), BINDER, COM ESPESSURA DE 4,0 CM - EXCLUSIVE TRANSPORTE. AF_03/2017</t>
  </si>
  <si>
    <r>
      <rPr>
        <sz val="8"/>
        <rFont val="Arial"/>
        <family val="2"/>
      </rPr>
      <t>CONCRETO FCK = 25MPA, TRAÇO 1:2,3:2,7 (CIMENTO/ AREIA MÉDIA/ BRITA 1) -</t>
    </r>
    <r>
      <rPr>
        <sz val="8"/>
        <rFont val="Arial"/>
        <family val="2"/>
      </rPr>
      <t>PREPARO MECÂNICO COM BETONEIRA 400 L. AF_07/2016</t>
    </r>
  </si>
  <si>
    <t>COMPOSIÇÃO</t>
  </si>
  <si>
    <t>ENSAIO DE TRACAO POR COMPRESSAO DIAMETRAL - MISTURAS BETUMINOSAS</t>
  </si>
  <si>
    <t>PLANILHA ORÇAMENTÁRIA - TRECHO 1</t>
  </si>
  <si>
    <t>TOTAL DO ITEM 2</t>
  </si>
  <si>
    <t>2.1.1</t>
  </si>
  <si>
    <t>TOTAL DO ITEM 3</t>
  </si>
  <si>
    <t>TOTAL DO ITEM 4</t>
  </si>
  <si>
    <t>PLANILHA ORÇAMENTÁRIA - TRECHO 2</t>
  </si>
  <si>
    <t>PLANILHA ORÇAMENTÁRIA - TRECHO 3</t>
  </si>
  <si>
    <t>PLANILHA ORÇAMENTÁRIA - TRECHO 4</t>
  </si>
  <si>
    <t>PLANILHA ORÇAMENTÁRIA - TRECHO 5</t>
  </si>
  <si>
    <t>2.1.2</t>
  </si>
  <si>
    <r>
      <rPr>
        <sz val="8"/>
        <rFont val="Arial"/>
        <family val="2"/>
      </rPr>
      <t>LIMPEZA DE SUPERFÍCIE COM JATO DE ALTA PRESSÃO. AF_04/2019</t>
    </r>
  </si>
  <si>
    <t>1.2</t>
  </si>
  <si>
    <r>
      <rPr>
        <b/>
        <u/>
        <sz val="8"/>
        <rFont val="Arial"/>
        <family val="2"/>
      </rPr>
      <t>CAPEAMENTO</t>
    </r>
  </si>
  <si>
    <r>
      <rPr>
        <sz val="8"/>
        <rFont val="Arial"/>
        <family val="2"/>
      </rPr>
      <t>2.2.1</t>
    </r>
  </si>
  <si>
    <r>
      <rPr>
        <sz val="8"/>
        <rFont val="Arial"/>
        <family val="2"/>
      </rPr>
      <t>2.2.2</t>
    </r>
  </si>
  <si>
    <t>CONSTRUÇÃO DE PAVIMENTO COM APLICAÇÃO DE CONCRETO BETUMINOSO USINADO A QUENTE (CBUQ), BINDER, COM ESPESSURA DE 5,0 CM - EXCLUSIVE TRANSPORTE. AF_03/2017</t>
  </si>
  <si>
    <t>LIMPEZA DE SUPERFÍCIE COM JATO DE ALTA PRESSÃO. AF_04/2019</t>
  </si>
  <si>
    <t>TOTAL DO ITEM 1</t>
  </si>
  <si>
    <t>PLANILHA ORÇAMENTÁRIA - TRECHO 6</t>
  </si>
  <si>
    <t>CONSTRUÇÃO DE PAVIMENTO COM APLICAÇÃO DE CONCRETO BETUMINOSO USINADO A QUENTE (CBUQ), CAMADA DE ROLAMENTO, COM ESPESSURA DE 3,0 CM - EXCLUSIVE TRANSPORTE. AF_03/2017</t>
  </si>
  <si>
    <t>PLANILHA ORÇAMENTÁRIA - TRECHO 7</t>
  </si>
  <si>
    <t>PLANILHA ORÇAMENTÁRIA - TRECHO 8</t>
  </si>
  <si>
    <t>SINALIZACAO HORIZONTAL COM TINTA RETRORREFLETIVA A BASE DE RESINA ACRILICA COM MICROESFERAS DE VIDRO</t>
  </si>
  <si>
    <t>CARGA, MANOBRAS E DESCARGA DE MISTURA BETUMINOSA A QUENTE, COM CAMINHAO BASCULANTE 6 M3, DESCARGA EM VIBRO-ACABADORA</t>
  </si>
  <si>
    <t>TRANSPORTE COM CAMINHÃO BASCULANTE DE 14 M3, EM VIA URBANA PAVIMENTADA, DMT ACIMA DE 30 KM (UNIDADE: M3XKM). AF_04/2016</t>
  </si>
  <si>
    <t>PLANILHA ORÇAMENTÁRIA - TRECHO 10</t>
  </si>
  <si>
    <r>
      <rPr>
        <sz val="8"/>
        <rFont val="Arial"/>
        <family val="2"/>
      </rPr>
      <t>3.2.2</t>
    </r>
    <r>
      <rPr>
        <sz val="11"/>
        <color theme="1"/>
        <rFont val="Calibri"/>
        <family val="2"/>
        <scheme val="minor"/>
      </rPr>
      <t/>
    </r>
  </si>
  <si>
    <r>
      <rPr>
        <sz val="8"/>
        <rFont val="Arial"/>
        <family val="2"/>
      </rPr>
      <t>3.2.3</t>
    </r>
    <r>
      <rPr>
        <sz val="11"/>
        <color theme="1"/>
        <rFont val="Calibri"/>
        <family val="2"/>
        <scheme val="minor"/>
      </rPr>
      <t/>
    </r>
  </si>
  <si>
    <r>
      <rPr>
        <sz val="8"/>
        <rFont val="Arial"/>
        <family val="2"/>
      </rPr>
      <t>3.2.4</t>
    </r>
    <r>
      <rPr>
        <sz val="11"/>
        <color theme="1"/>
        <rFont val="Calibri"/>
        <family val="2"/>
        <scheme val="minor"/>
      </rPr>
      <t/>
    </r>
  </si>
  <si>
    <r>
      <rPr>
        <sz val="8"/>
        <rFont val="Arial"/>
        <family val="2"/>
      </rPr>
      <t>3.2.5</t>
    </r>
    <r>
      <rPr>
        <sz val="11"/>
        <color theme="1"/>
        <rFont val="Calibri"/>
        <family val="2"/>
        <scheme val="minor"/>
      </rPr>
      <t/>
    </r>
  </si>
  <si>
    <t>PLANILHA ORÇAMENTÁRIA TOTAL DOS TRECHOS</t>
  </si>
  <si>
    <t>PAVIMENTAÇÃO POR TRECHOS</t>
  </si>
  <si>
    <t>TRECHO 1 - RUA VEREADOR NORIVALDINO FORTUNA</t>
  </si>
  <si>
    <t>SERVIÇOS INICIAIS (R$)</t>
  </si>
  <si>
    <t>PAVIMENTAÇÃO ASFÁLTICA EM CBUQ</t>
  </si>
  <si>
    <t>PAVIMENTAÇÃO ASFÁLTICA EM CBUQ (R$)</t>
  </si>
  <si>
    <t>SINALIZAÇÃO (R$)</t>
  </si>
  <si>
    <t>ENSAIOS (R$)</t>
  </si>
  <si>
    <t>1.3</t>
  </si>
  <si>
    <t>1.4</t>
  </si>
  <si>
    <t>1.5</t>
  </si>
  <si>
    <t>1.6</t>
  </si>
  <si>
    <t>TRECHO 2 - RUA TARCISIO DAL MORO</t>
  </si>
  <si>
    <t>DEVERÁ SER COMPROVADO ATRAVÉS DE NOTAS DE PESAGEM O TOTAL DE 88,52 TONELADAS DE CBUQ</t>
  </si>
  <si>
    <t xml:space="preserve">Foi considerado arredondamento de duas casas decimais para Quantidade; Custo Unitário; BDI; Preço Unitário; Preço Total.                                                                                                                  </t>
  </si>
  <si>
    <t>DEVERÁ SER COMPROVADO ATRAVÉS DE NOTAS DE PESAGEM O TOTAL DE 105,83 TONELADAS DE CBUQ</t>
  </si>
  <si>
    <t>DEVERÁ SER COMPROVADO ATRAVÉS DE NOTAS DE PESAGEM O TOTAL DE 78,95 TONELADAS DE CBUQ</t>
  </si>
  <si>
    <t>TRECHO 3 - RUA FELIX POLO</t>
  </si>
  <si>
    <t>TRECHO 4 - RUA VICE-PREFEITO DORACI LUIZ CAPRINI</t>
  </si>
  <si>
    <t>DEVERÁ SER COMPROVADO ATRAVÉS DE NOTAS DE PESAGEM O TOTAL DE 133,21 TONELADAS DE CBUQ</t>
  </si>
  <si>
    <t>TRECHO 5 - RUA SEVERINO MADELA</t>
  </si>
  <si>
    <t>DEVERÁ SER COMPROVADO ATRAVÉS DE NOTAS DE PESAGEM O TOTAL DE 222,67 TONELADAS DE CBUQ</t>
  </si>
  <si>
    <t>1.7</t>
  </si>
  <si>
    <t>1.8</t>
  </si>
  <si>
    <t>1.9</t>
  </si>
  <si>
    <t>1.10</t>
  </si>
  <si>
    <t>1.11</t>
  </si>
  <si>
    <t>1.12</t>
  </si>
  <si>
    <t>DEVERÁ SER COMPROVADO ATRAVÉS DE NOTAS DE PESAGEM O TOTAL DE 87,44 TONELADAS DE CBUQ</t>
  </si>
  <si>
    <t>TRECHO 6 - RUA OSVALDO BIAZUS</t>
  </si>
  <si>
    <t>DEVERÁ SER COMPROVADO ATRAVÉS DE NOTAS DE PESAGEM O TOTAL DE 146,91 TONELADAS DE CBUQ</t>
  </si>
  <si>
    <t>TRECHO 7 - RUA EDIMO LUIZ TONIAL</t>
  </si>
  <si>
    <t>DEVERÁ SER COMPROVADO ATRAVÉS DE NOTAS DE PESAGEM O TOTAL DE 277,19 TONELADAS DE CBUQ</t>
  </si>
  <si>
    <t>TRECHO 8 - AVENIDA SILVIO DAL MORO</t>
  </si>
  <si>
    <t>PLANILHA ORÇAMENTÁRIA - TRECHO 9</t>
  </si>
  <si>
    <t>DEVERÁ SER COMPROVADO ATRAVÉS DE NOTAS DE PESAGEM O TOTAL DE 413,25 TONELADAS DE CBUQ</t>
  </si>
  <si>
    <t>2.3</t>
  </si>
  <si>
    <t>2.3.1</t>
  </si>
  <si>
    <t>2.3.2</t>
  </si>
  <si>
    <t>TRECHO 9 - RUA RICARDO ZENI</t>
  </si>
  <si>
    <t>DEVERÁ SER COMPROVADO ATRAVÉS DE NOTAS DE PESAGEM O TOTAL DE 165,06 TONELADAS DE CBUQ</t>
  </si>
  <si>
    <t>TRECHO 10 - RUA NEMEZIA SCHEMES</t>
  </si>
  <si>
    <t>PLANILHA ORÇAMENTÁRIA - TRECHO 11</t>
  </si>
  <si>
    <t>DEVERÁ SER COMPROVADO ATRAVÉS DE NOTAS DE PESAGEM O TOTAL DE 540,65 TONELADAS DE CBUQ</t>
  </si>
  <si>
    <t>TRECHO 11 - RUA SANTO FLORIANI ZORDAN</t>
  </si>
  <si>
    <t>PLANILHA ORÇAMENTÁRIA - TRECHO 12</t>
  </si>
  <si>
    <t>DEVERÁ SER COMPROVADO ATRAVÉS DE NOTAS DE PESAGEM O TOTAL DE 107,51 TONELADAS DE CBUQ</t>
  </si>
  <si>
    <t>TRECHO 12 - RUA FLÔRENCIO MENDES</t>
  </si>
  <si>
    <t>TOTAL 1</t>
  </si>
  <si>
    <t>TRECHOS: 1; 2; 3; 4; 5; 6; 7; 8; 9; 10; 11; 12</t>
  </si>
  <si>
    <t>MOB E DESM. DE EQUIPAMENTOS E ADM. LOCAL</t>
  </si>
  <si>
    <t>TOTAL 2</t>
  </si>
  <si>
    <t xml:space="preserve">SERVIÇOS COMPLEMNETARES </t>
  </si>
  <si>
    <t>PREÇO TOTAL</t>
  </si>
  <si>
    <r>
      <t xml:space="preserve">LOCALIDADE: </t>
    </r>
    <r>
      <rPr>
        <sz val="10"/>
        <rFont val="Arial"/>
        <family val="2"/>
      </rPr>
      <t>TRECHOS 1; 2; 3; 4; 5; 6; 7; 8; 9; 10; 11; 12</t>
    </r>
  </si>
  <si>
    <r>
      <t xml:space="preserve">LOCALIDADE: </t>
    </r>
    <r>
      <rPr>
        <sz val="10"/>
        <rFont val="Arial"/>
        <family val="2"/>
      </rPr>
      <t>RUA VEREADOR NORIVALDINO FORTUNA - TRECHO 1</t>
    </r>
  </si>
  <si>
    <t>(X)GLOBAL                     (  ) INDIVIDUAL</t>
  </si>
  <si>
    <t>Item</t>
  </si>
  <si>
    <t>DISCRIMINAÇÃO DOS SERVIÇOS</t>
  </si>
  <si>
    <t>Peso</t>
  </si>
  <si>
    <t>Valor das Obras e serviços</t>
  </si>
  <si>
    <t>MESES</t>
  </si>
  <si>
    <t>Mês 1</t>
  </si>
  <si>
    <t>Mês 2</t>
  </si>
  <si>
    <t>Mês 3</t>
  </si>
  <si>
    <t>Mês 4</t>
  </si>
  <si>
    <t>%</t>
  </si>
  <si>
    <t>(R$)</t>
  </si>
  <si>
    <t>R$</t>
  </si>
  <si>
    <t>SERVIÇOS INICIAIS</t>
  </si>
  <si>
    <t>TOTAL</t>
  </si>
  <si>
    <t>SIMPLES</t>
  </si>
  <si>
    <t>ACUMULADO</t>
  </si>
  <si>
    <t>SINALIZAÇÃO</t>
  </si>
  <si>
    <t>ENSAIOS</t>
  </si>
  <si>
    <r>
      <t xml:space="preserve">LOCALIDADE: </t>
    </r>
    <r>
      <rPr>
        <sz val="10"/>
        <rFont val="Arial"/>
        <family val="2"/>
      </rPr>
      <t>RUA TARCISIO DAL MORO - TRECHO 2</t>
    </r>
  </si>
  <si>
    <r>
      <t xml:space="preserve">LOCALIDADE: </t>
    </r>
    <r>
      <rPr>
        <sz val="10"/>
        <rFont val="Arial"/>
        <family val="2"/>
      </rPr>
      <t>RUA FELIX POLO - TRECHO 3</t>
    </r>
  </si>
  <si>
    <r>
      <t xml:space="preserve">LOCALIDADE: </t>
    </r>
    <r>
      <rPr>
        <sz val="10"/>
        <rFont val="Arial"/>
        <family val="2"/>
      </rPr>
      <t>RUA VICE-PREFEITO DORACI LUIZ CAPRINI - TRECHO 4</t>
    </r>
  </si>
  <si>
    <r>
      <t xml:space="preserve">LOCALIDADE: </t>
    </r>
    <r>
      <rPr>
        <sz val="10"/>
        <rFont val="Arial"/>
        <family val="2"/>
      </rPr>
      <t>RUA SEVERINO MADELA - TRECHO 5</t>
    </r>
  </si>
  <si>
    <r>
      <t xml:space="preserve">LOCALIDADE: </t>
    </r>
    <r>
      <rPr>
        <sz val="10"/>
        <rFont val="Arial"/>
        <family val="2"/>
      </rPr>
      <t>RUA OSVALDO BIAZUS - TRECHO 6</t>
    </r>
  </si>
  <si>
    <r>
      <t xml:space="preserve">LOCALIDADE: </t>
    </r>
    <r>
      <rPr>
        <sz val="10"/>
        <rFont val="Arial"/>
        <family val="2"/>
      </rPr>
      <t>RUA EDIMO LUIZ TONIAL - TRECHO 7</t>
    </r>
  </si>
  <si>
    <r>
      <t xml:space="preserve">LOCALIDADE: </t>
    </r>
    <r>
      <rPr>
        <sz val="10"/>
        <rFont val="Arial"/>
        <family val="2"/>
      </rPr>
      <t>AVENIDA SILVIO DAL MORO - TRECHO 8</t>
    </r>
  </si>
  <si>
    <r>
      <t xml:space="preserve">LOCALIDADE: </t>
    </r>
    <r>
      <rPr>
        <sz val="10"/>
        <rFont val="Arial"/>
        <family val="2"/>
      </rPr>
      <t>RUA RICARDO ZENI - TRECHO 9</t>
    </r>
  </si>
  <si>
    <r>
      <t xml:space="preserve">LOCALIDADE: </t>
    </r>
    <r>
      <rPr>
        <sz val="10"/>
        <rFont val="Arial"/>
        <family val="2"/>
      </rPr>
      <t>RUA NEMEZIA SCHEMES - TRECHO 10</t>
    </r>
  </si>
  <si>
    <r>
      <t xml:space="preserve">LOCALIDADE: </t>
    </r>
    <r>
      <rPr>
        <sz val="10"/>
        <rFont val="Arial"/>
        <family val="2"/>
      </rPr>
      <t>RUA FLÔRENCIO MENDES - TRECHO 12</t>
    </r>
  </si>
  <si>
    <t>CRONOGRAMA FÍSICO FINANCEIRO - TRECHO 12</t>
  </si>
  <si>
    <t>CRONOGRAMA FÍSICO FINANCEIRO - TRECHO 10</t>
  </si>
  <si>
    <t>CRONOGRAMA FÍSICO FINANCEIRO - TRECHO 9</t>
  </si>
  <si>
    <t>CRONOGRAMA FÍSICO FINANCEIRO - TRECHO 8</t>
  </si>
  <si>
    <t>CRONOGRAMA FÍSICO FINANCEIRO - TRECHO 7</t>
  </si>
  <si>
    <t>CRONOGRAMA FÍSICO FINANCEIRO - TRECHO 6</t>
  </si>
  <si>
    <t>CRONOGRAMA FÍSICO FINANCEIRO - TRECHO 5</t>
  </si>
  <si>
    <t>CRONOGRAMA FÍSICO FINANCEIRO - TRECHO 4</t>
  </si>
  <si>
    <t>CRONOGRAMA FÍSICO FINANCEIRO - TRECHO 3</t>
  </si>
  <si>
    <t>CRONOGRAMA FÍSICO FINANCEIRO - TRECHO 2</t>
  </si>
  <si>
    <t>CRONOGRAMA FÍSICO FINANCEIRO - TRECHO 1</t>
  </si>
  <si>
    <t>CRONOGRAMA FÍSICO FINANCEIRO - TOTAL DOS TRECHOS</t>
  </si>
  <si>
    <t>CRONOGRAMA FÍSICO FINANCEIRO - TRECHO 11</t>
  </si>
  <si>
    <r>
      <t xml:space="preserve">LOCALIDADE: </t>
    </r>
    <r>
      <rPr>
        <sz val="10"/>
        <rFont val="Arial"/>
        <family val="2"/>
      </rPr>
      <t>RUA SANTO FLORIANI ZORDAN - TRECHO 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</si>
</sst>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"/>
    <numFmt numFmtId="165" formatCode="0.0"/>
    <numFmt numFmtId="166" formatCode="&quot;R$&quot;\ #,##0.00"/>
    <numFmt numFmtId="167" formatCode="_(* #,##0.00_);_(* \(#,##0.00\);_(* &quot;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Calibri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94949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8" xfId="0" applyFill="1" applyBorder="1" applyAlignment="1">
      <alignment horizontal="left" vertical="top" wrapText="1"/>
    </xf>
    <xf numFmtId="164" fontId="6" fillId="3" borderId="8" xfId="0" applyNumberFormat="1" applyFont="1" applyFill="1" applyBorder="1" applyAlignment="1">
      <alignment horizontal="center" vertical="top" shrinkToFit="1"/>
    </xf>
    <xf numFmtId="0" fontId="0" fillId="3" borderId="8" xfId="0" applyFill="1" applyBorder="1" applyAlignment="1">
      <alignment horizontal="left" wrapText="1"/>
    </xf>
    <xf numFmtId="0" fontId="5" fillId="3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right" vertical="top" wrapText="1" indent="1"/>
    </xf>
    <xf numFmtId="0" fontId="8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left" vertical="top" wrapText="1" indent="2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top" shrinkToFit="1"/>
    </xf>
    <xf numFmtId="165" fontId="9" fillId="0" borderId="8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wrapText="1"/>
    </xf>
    <xf numFmtId="0" fontId="8" fillId="4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right" vertical="top" wrapText="1"/>
    </xf>
    <xf numFmtId="17" fontId="3" fillId="0" borderId="9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center" vertical="top" wrapText="1"/>
    </xf>
    <xf numFmtId="165" fontId="6" fillId="3" borderId="8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3" borderId="8" xfId="0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9" xfId="0" applyFill="1" applyBorder="1" applyAlignment="1">
      <alignment horizont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8" xfId="0" applyFill="1" applyBorder="1" applyAlignment="1">
      <alignment horizontal="right" vertical="center" wrapText="1"/>
    </xf>
    <xf numFmtId="0" fontId="0" fillId="3" borderId="8" xfId="0" applyFill="1" applyBorder="1" applyAlignment="1">
      <alignment horizontal="right" wrapText="1"/>
    </xf>
    <xf numFmtId="4" fontId="8" fillId="0" borderId="8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top" wrapText="1"/>
    </xf>
    <xf numFmtId="0" fontId="0" fillId="5" borderId="9" xfId="0" applyFill="1" applyBorder="1" applyAlignment="1">
      <alignment horizontal="right" vertical="top"/>
    </xf>
    <xf numFmtId="4" fontId="8" fillId="0" borderId="8" xfId="0" applyNumberFormat="1" applyFont="1" applyFill="1" applyBorder="1" applyAlignment="1">
      <alignment horizontal="right" vertical="top" wrapText="1"/>
    </xf>
    <xf numFmtId="0" fontId="0" fillId="3" borderId="7" xfId="0" applyFill="1" applyBorder="1" applyAlignment="1">
      <alignment horizontal="right" wrapText="1"/>
    </xf>
    <xf numFmtId="0" fontId="0" fillId="0" borderId="0" xfId="0" applyAlignment="1">
      <alignment horizontal="right"/>
    </xf>
    <xf numFmtId="164" fontId="9" fillId="4" borderId="8" xfId="0" applyNumberFormat="1" applyFont="1" applyFill="1" applyBorder="1" applyAlignment="1">
      <alignment horizontal="center" vertical="top" shrinkToFit="1"/>
    </xf>
    <xf numFmtId="1" fontId="9" fillId="0" borderId="8" xfId="0" applyNumberFormat="1" applyFont="1" applyFill="1" applyBorder="1" applyAlignment="1">
      <alignment horizontal="right" vertical="top" indent="2" shrinkToFit="1"/>
    </xf>
    <xf numFmtId="165" fontId="6" fillId="3" borderId="8" xfId="0" applyNumberFormat="1" applyFont="1" applyFill="1" applyBorder="1" applyAlignment="1">
      <alignment horizontal="right" vertical="top" indent="1" shrinkToFit="1"/>
    </xf>
    <xf numFmtId="0" fontId="8" fillId="0" borderId="8" xfId="0" applyFont="1" applyFill="1" applyBorder="1" applyAlignment="1">
      <alignment horizontal="right" vertical="center" wrapText="1" indent="1"/>
    </xf>
    <xf numFmtId="1" fontId="9" fillId="0" borderId="8" xfId="0" applyNumberFormat="1" applyFont="1" applyFill="1" applyBorder="1" applyAlignment="1">
      <alignment horizontal="right" vertical="center" indent="2" shrinkToFit="1"/>
    </xf>
    <xf numFmtId="0" fontId="11" fillId="0" borderId="0" xfId="0" applyFont="1" applyAlignment="1">
      <alignment wrapText="1"/>
    </xf>
    <xf numFmtId="2" fontId="8" fillId="0" borderId="8" xfId="0" applyNumberFormat="1" applyFont="1" applyFill="1" applyBorder="1" applyAlignment="1">
      <alignment horizontal="left" vertical="top" wrapText="1" indent="2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2" fontId="8" fillId="0" borderId="8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0" fontId="5" fillId="0" borderId="8" xfId="0" applyFont="1" applyFill="1" applyBorder="1" applyAlignment="1">
      <alignment horizontal="left" vertical="center" wrapText="1"/>
    </xf>
    <xf numFmtId="166" fontId="8" fillId="0" borderId="8" xfId="0" applyNumberFormat="1" applyFont="1" applyFill="1" applyBorder="1" applyAlignment="1">
      <alignment horizontal="center" vertical="top" wrapText="1"/>
    </xf>
    <xf numFmtId="166" fontId="8" fillId="0" borderId="8" xfId="0" applyNumberFormat="1" applyFont="1" applyFill="1" applyBorder="1" applyAlignment="1">
      <alignment horizontal="center" vertical="center" wrapText="1"/>
    </xf>
    <xf numFmtId="166" fontId="8" fillId="0" borderId="8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top" wrapText="1"/>
    </xf>
    <xf numFmtId="166" fontId="5" fillId="0" borderId="15" xfId="0" applyNumberFormat="1" applyFont="1" applyFill="1" applyBorder="1" applyAlignment="1">
      <alignment horizontal="center" vertical="center" wrapText="1"/>
    </xf>
    <xf numFmtId="166" fontId="5" fillId="0" borderId="15" xfId="0" applyNumberFormat="1" applyFont="1" applyFill="1" applyBorder="1" applyAlignment="1">
      <alignment horizontal="right" vertical="center" wrapText="1"/>
    </xf>
    <xf numFmtId="166" fontId="8" fillId="0" borderId="7" xfId="0" applyNumberFormat="1" applyFont="1" applyFill="1" applyBorder="1" applyAlignment="1">
      <alignment horizontal="center" vertical="top" wrapText="1"/>
    </xf>
    <xf numFmtId="166" fontId="8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17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top" wrapText="1"/>
    </xf>
    <xf numFmtId="166" fontId="5" fillId="0" borderId="7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horizontal="right" vertical="center" wrapText="1"/>
    </xf>
    <xf numFmtId="166" fontId="13" fillId="7" borderId="7" xfId="0" applyNumberFormat="1" applyFont="1" applyFill="1" applyBorder="1" applyAlignment="1">
      <alignment horizontal="right" vertical="center" wrapText="1"/>
    </xf>
    <xf numFmtId="0" fontId="14" fillId="0" borderId="9" xfId="0" applyFont="1" applyBorder="1"/>
    <xf numFmtId="0" fontId="14" fillId="0" borderId="9" xfId="0" applyFont="1" applyBorder="1" applyAlignment="1">
      <alignment horizontal="center"/>
    </xf>
    <xf numFmtId="2" fontId="14" fillId="0" borderId="9" xfId="0" applyNumberFormat="1" applyFont="1" applyBorder="1" applyProtection="1"/>
    <xf numFmtId="43" fontId="15" fillId="0" borderId="9" xfId="1" applyFont="1" applyBorder="1" applyProtection="1">
      <protection locked="0"/>
    </xf>
    <xf numFmtId="43" fontId="14" fillId="0" borderId="9" xfId="1" applyFont="1" applyBorder="1"/>
    <xf numFmtId="43" fontId="14" fillId="0" borderId="9" xfId="1" applyFont="1" applyBorder="1" applyProtection="1">
      <protection locked="0"/>
    </xf>
    <xf numFmtId="0" fontId="15" fillId="0" borderId="9" xfId="0" applyFont="1" applyBorder="1"/>
    <xf numFmtId="167" fontId="14" fillId="0" borderId="9" xfId="1" applyNumberFormat="1" applyFont="1" applyBorder="1"/>
    <xf numFmtId="0" fontId="0" fillId="0" borderId="0" xfId="0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 vertical="top" wrapText="1"/>
    </xf>
    <xf numFmtId="0" fontId="5" fillId="6" borderId="13" xfId="0" applyFont="1" applyFill="1" applyBorder="1" applyAlignment="1">
      <alignment horizontal="left" vertical="top" wrapText="1"/>
    </xf>
    <xf numFmtId="0" fontId="5" fillId="6" borderId="14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right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righ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5" fontId="6" fillId="0" borderId="10" xfId="0" applyNumberFormat="1" applyFont="1" applyFill="1" applyBorder="1" applyAlignment="1">
      <alignment horizontal="right" vertical="top" shrinkToFit="1"/>
    </xf>
    <xf numFmtId="165" fontId="6" fillId="0" borderId="5" xfId="0" applyNumberFormat="1" applyFont="1" applyFill="1" applyBorder="1" applyAlignment="1">
      <alignment horizontal="right" vertical="top" shrinkToFi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right" vertical="top" shrinkToFit="1"/>
    </xf>
    <xf numFmtId="165" fontId="6" fillId="0" borderId="3" xfId="0" applyNumberFormat="1" applyFont="1" applyFill="1" applyBorder="1" applyAlignment="1">
      <alignment horizontal="right" vertical="top" shrinkToFit="1"/>
    </xf>
    <xf numFmtId="165" fontId="12" fillId="7" borderId="1" xfId="0" applyNumberFormat="1" applyFont="1" applyFill="1" applyBorder="1" applyAlignment="1">
      <alignment horizontal="right" vertical="top" shrinkToFit="1"/>
    </xf>
    <xf numFmtId="165" fontId="12" fillId="7" borderId="2" xfId="0" applyNumberFormat="1" applyFont="1" applyFill="1" applyBorder="1" applyAlignment="1">
      <alignment horizontal="right" vertical="top" shrinkToFit="1"/>
    </xf>
    <xf numFmtId="165" fontId="12" fillId="7" borderId="3" xfId="0" applyNumberFormat="1" applyFont="1" applyFill="1" applyBorder="1" applyAlignment="1">
      <alignment horizontal="right" vertical="top" shrinkToFit="1"/>
    </xf>
    <xf numFmtId="0" fontId="2" fillId="2" borderId="20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16" fillId="0" borderId="9" xfId="0" applyFont="1" applyBorder="1" applyAlignment="1">
      <alignment horizontal="center" vertical="center" wrapText="1"/>
    </xf>
    <xf numFmtId="43" fontId="14" fillId="0" borderId="9" xfId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49" fontId="14" fillId="0" borderId="9" xfId="0" applyNumberFormat="1" applyFont="1" applyBorder="1" applyAlignment="1">
      <alignment horizontal="center"/>
    </xf>
    <xf numFmtId="0" fontId="0" fillId="0" borderId="0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right" vertical="top" wrapText="1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opLeftCell="A28" workbookViewId="0">
      <selection activeCell="K46" sqref="K46"/>
    </sheetView>
  </sheetViews>
  <sheetFormatPr defaultRowHeight="15" x14ac:dyDescent="0.25"/>
  <cols>
    <col min="1" max="1" width="7.7109375" style="25" customWidth="1"/>
    <col min="2" max="2" width="10.7109375" customWidth="1"/>
    <col min="3" max="3" width="8.28515625" style="25" bestFit="1" customWidth="1"/>
    <col min="4" max="4" width="58.42578125" customWidth="1"/>
    <col min="6" max="6" width="12.42578125" style="35" customWidth="1"/>
    <col min="7" max="7" width="11.42578125" customWidth="1"/>
    <col min="8" max="8" width="14.7109375" style="25" customWidth="1"/>
    <col min="9" max="9" width="12.5703125" style="46" customWidth="1"/>
  </cols>
  <sheetData>
    <row r="1" spans="1:9" ht="15.75" x14ac:dyDescent="0.25">
      <c r="A1" s="89" t="s">
        <v>76</v>
      </c>
      <c r="B1" s="90"/>
      <c r="C1" s="90"/>
      <c r="D1" s="90"/>
      <c r="E1" s="90"/>
      <c r="F1" s="90"/>
      <c r="G1" s="90"/>
      <c r="H1" s="90"/>
      <c r="I1" s="91"/>
    </row>
    <row r="2" spans="1:9" x14ac:dyDescent="0.25">
      <c r="A2" s="92"/>
      <c r="B2" s="93"/>
      <c r="C2" s="93"/>
      <c r="D2" s="93"/>
      <c r="E2" s="93"/>
      <c r="F2" s="93"/>
      <c r="G2" s="93"/>
      <c r="H2" s="93"/>
      <c r="I2" s="93"/>
    </row>
    <row r="3" spans="1:9" x14ac:dyDescent="0.25">
      <c r="A3" s="94"/>
      <c r="B3" s="93"/>
      <c r="C3" s="93"/>
      <c r="D3" s="93"/>
      <c r="E3" s="93"/>
      <c r="F3" s="93"/>
      <c r="G3" s="93"/>
      <c r="H3" s="93"/>
      <c r="I3" s="93"/>
    </row>
    <row r="4" spans="1:9" x14ac:dyDescent="0.25">
      <c r="A4" s="95"/>
      <c r="B4" s="96"/>
      <c r="C4" s="96"/>
      <c r="D4" s="96"/>
      <c r="E4" s="96"/>
      <c r="F4" s="96"/>
      <c r="G4" s="96"/>
      <c r="H4" s="96"/>
      <c r="I4" s="96"/>
    </row>
    <row r="5" spans="1:9" ht="16.5" customHeight="1" x14ac:dyDescent="0.25">
      <c r="A5" s="102"/>
      <c r="B5" s="103"/>
      <c r="C5" s="103"/>
      <c r="D5" s="103"/>
      <c r="E5" s="103"/>
      <c r="F5" s="104"/>
      <c r="G5" s="17" t="s">
        <v>2</v>
      </c>
      <c r="H5" s="17" t="s">
        <v>3</v>
      </c>
      <c r="I5" s="18" t="s">
        <v>4</v>
      </c>
    </row>
    <row r="6" spans="1:9" ht="15" customHeight="1" x14ac:dyDescent="0.25">
      <c r="A6" s="105"/>
      <c r="B6" s="106"/>
      <c r="C6" s="106"/>
      <c r="D6" s="106"/>
      <c r="E6" s="106"/>
      <c r="F6" s="107"/>
      <c r="G6" s="19">
        <v>43647</v>
      </c>
      <c r="H6" s="20" t="s">
        <v>5</v>
      </c>
      <c r="I6" s="38" t="s">
        <v>6</v>
      </c>
    </row>
    <row r="7" spans="1:9" x14ac:dyDescent="0.25">
      <c r="A7" s="97"/>
      <c r="B7" s="97"/>
      <c r="C7" s="97"/>
      <c r="D7" s="97"/>
      <c r="E7" s="97"/>
      <c r="F7" s="97"/>
      <c r="G7" s="97"/>
      <c r="H7" s="97"/>
      <c r="I7" s="97"/>
    </row>
    <row r="8" spans="1:9" x14ac:dyDescent="0.25">
      <c r="A8" s="98" t="s">
        <v>7</v>
      </c>
      <c r="B8" s="99"/>
      <c r="C8" s="99"/>
      <c r="D8" s="99"/>
      <c r="E8" s="99"/>
      <c r="F8" s="99"/>
      <c r="G8" s="99"/>
      <c r="H8" s="99"/>
      <c r="I8" s="100"/>
    </row>
    <row r="9" spans="1:9" ht="33" customHeight="1" x14ac:dyDescent="0.25">
      <c r="A9" s="31" t="s">
        <v>8</v>
      </c>
      <c r="B9" s="31" t="s">
        <v>9</v>
      </c>
      <c r="C9" s="31" t="s">
        <v>10</v>
      </c>
      <c r="D9" s="31" t="s">
        <v>11</v>
      </c>
      <c r="E9" s="26" t="s">
        <v>12</v>
      </c>
      <c r="F9" s="26" t="s">
        <v>13</v>
      </c>
      <c r="G9" s="32" t="s">
        <v>14</v>
      </c>
      <c r="H9" s="30" t="s">
        <v>15</v>
      </c>
      <c r="I9" s="39" t="s">
        <v>16</v>
      </c>
    </row>
    <row r="10" spans="1:9" x14ac:dyDescent="0.25">
      <c r="A10" s="2">
        <v>1</v>
      </c>
      <c r="B10" s="3"/>
      <c r="C10" s="27"/>
      <c r="D10" s="4" t="s">
        <v>17</v>
      </c>
      <c r="E10" s="3"/>
      <c r="F10" s="33"/>
      <c r="G10" s="3"/>
      <c r="H10" s="27"/>
      <c r="I10" s="40"/>
    </row>
    <row r="11" spans="1:9" ht="22.5" x14ac:dyDescent="0.25">
      <c r="A11" s="12" t="s">
        <v>71</v>
      </c>
      <c r="B11" s="6" t="s">
        <v>18</v>
      </c>
      <c r="C11" s="11">
        <v>78472</v>
      </c>
      <c r="D11" s="6" t="s">
        <v>70</v>
      </c>
      <c r="E11" s="7" t="s">
        <v>19</v>
      </c>
      <c r="F11" s="34">
        <v>693</v>
      </c>
      <c r="G11" s="10"/>
      <c r="H11" s="34">
        <f>((G11*($I$6/100))+G11)</f>
        <v>0</v>
      </c>
      <c r="I11" s="41">
        <f>H11*F11</f>
        <v>0</v>
      </c>
    </row>
    <row r="12" spans="1:9" x14ac:dyDescent="0.25">
      <c r="A12" s="86" t="s">
        <v>20</v>
      </c>
      <c r="B12" s="87"/>
      <c r="C12" s="87"/>
      <c r="D12" s="87"/>
      <c r="E12" s="87"/>
      <c r="F12" s="87"/>
      <c r="G12" s="87"/>
      <c r="H12" s="101"/>
      <c r="I12" s="42">
        <f>SUM(I11:I11)</f>
        <v>0</v>
      </c>
    </row>
    <row r="13" spans="1:9" x14ac:dyDescent="0.25">
      <c r="A13" s="2">
        <v>2</v>
      </c>
      <c r="B13" s="3"/>
      <c r="C13" s="27"/>
      <c r="D13" s="4" t="s">
        <v>21</v>
      </c>
      <c r="E13" s="3"/>
      <c r="F13" s="33"/>
      <c r="G13" s="15"/>
      <c r="H13" s="36"/>
      <c r="I13" s="43"/>
    </row>
    <row r="14" spans="1:9" x14ac:dyDescent="0.25">
      <c r="A14" s="2" t="s">
        <v>62</v>
      </c>
      <c r="B14" s="3"/>
      <c r="C14" s="27"/>
      <c r="D14" s="14" t="s">
        <v>63</v>
      </c>
      <c r="E14" s="3"/>
      <c r="F14" s="33"/>
      <c r="G14" s="15"/>
      <c r="H14" s="36"/>
      <c r="I14" s="43"/>
    </row>
    <row r="15" spans="1:9" x14ac:dyDescent="0.25">
      <c r="A15" s="47" t="s">
        <v>78</v>
      </c>
      <c r="B15" s="21" t="s">
        <v>64</v>
      </c>
      <c r="C15" s="28">
        <v>96401</v>
      </c>
      <c r="D15" s="16" t="s">
        <v>65</v>
      </c>
      <c r="E15" s="22" t="s">
        <v>66</v>
      </c>
      <c r="F15" s="34">
        <v>693</v>
      </c>
      <c r="G15" s="22"/>
      <c r="H15" s="34">
        <f>((G15*($I$6/100))+G15)</f>
        <v>0</v>
      </c>
      <c r="I15" s="44">
        <f>H15*F15</f>
        <v>0</v>
      </c>
    </row>
    <row r="16" spans="1:9" x14ac:dyDescent="0.25">
      <c r="A16" s="23" t="s">
        <v>67</v>
      </c>
      <c r="B16" s="3"/>
      <c r="C16" s="27"/>
      <c r="D16" s="4" t="s">
        <v>22</v>
      </c>
      <c r="E16" s="3"/>
      <c r="F16" s="33"/>
      <c r="G16" s="3"/>
      <c r="H16" s="27"/>
      <c r="I16" s="45"/>
    </row>
    <row r="17" spans="1:12" x14ac:dyDescent="0.25">
      <c r="A17" s="7" t="s">
        <v>68</v>
      </c>
      <c r="B17" s="6" t="s">
        <v>18</v>
      </c>
      <c r="C17" s="11">
        <v>72943</v>
      </c>
      <c r="D17" s="6" t="s">
        <v>23</v>
      </c>
      <c r="E17" s="7" t="s">
        <v>19</v>
      </c>
      <c r="F17" s="34">
        <v>693</v>
      </c>
      <c r="G17" s="56"/>
      <c r="H17" s="34">
        <f>((G17*($I$6/100))+G17)</f>
        <v>0</v>
      </c>
      <c r="I17" s="44">
        <f>F17*H17</f>
        <v>0</v>
      </c>
    </row>
    <row r="18" spans="1:12" ht="33.75" x14ac:dyDescent="0.25">
      <c r="A18" s="10" t="s">
        <v>69</v>
      </c>
      <c r="B18" s="9" t="s">
        <v>18</v>
      </c>
      <c r="C18" s="29">
        <v>95996</v>
      </c>
      <c r="D18" s="6" t="s">
        <v>91</v>
      </c>
      <c r="E18" s="10" t="s">
        <v>24</v>
      </c>
      <c r="F18" s="34">
        <v>34.65</v>
      </c>
      <c r="G18" s="34"/>
      <c r="H18" s="37">
        <f>((G18*($I$6/100))+G18)</f>
        <v>0</v>
      </c>
      <c r="I18" s="41">
        <f>F18*H18</f>
        <v>0</v>
      </c>
    </row>
    <row r="19" spans="1:12" x14ac:dyDescent="0.25">
      <c r="A19" s="23">
        <v>2.2999999999999998</v>
      </c>
      <c r="B19" s="3"/>
      <c r="C19" s="27"/>
      <c r="D19" s="4" t="s">
        <v>25</v>
      </c>
      <c r="E19" s="3"/>
      <c r="F19" s="33"/>
      <c r="G19" s="3"/>
      <c r="H19" s="27"/>
      <c r="I19" s="40"/>
    </row>
    <row r="20" spans="1:12" ht="22.5" x14ac:dyDescent="0.25">
      <c r="A20" s="7" t="s">
        <v>26</v>
      </c>
      <c r="B20" s="6" t="s">
        <v>18</v>
      </c>
      <c r="C20" s="11">
        <v>93593</v>
      </c>
      <c r="D20" s="1" t="s">
        <v>27</v>
      </c>
      <c r="E20" s="5" t="s">
        <v>28</v>
      </c>
      <c r="F20" s="10">
        <f>F18*57</f>
        <v>1975.05</v>
      </c>
      <c r="G20" s="10"/>
      <c r="H20" s="34">
        <f>((G20*($I$6/100))+G20)</f>
        <v>0</v>
      </c>
      <c r="I20" s="44">
        <f>F20*H20</f>
        <v>0</v>
      </c>
      <c r="K20" s="57"/>
      <c r="L20" s="52"/>
    </row>
    <row r="21" spans="1:12" ht="22.5" x14ac:dyDescent="0.25">
      <c r="A21" s="7" t="s">
        <v>29</v>
      </c>
      <c r="B21" s="6" t="s">
        <v>18</v>
      </c>
      <c r="C21" s="11">
        <v>72891</v>
      </c>
      <c r="D21" s="1" t="s">
        <v>30</v>
      </c>
      <c r="E21" s="7" t="s">
        <v>31</v>
      </c>
      <c r="F21" s="34">
        <f>F18</f>
        <v>34.65</v>
      </c>
      <c r="G21" s="7"/>
      <c r="H21" s="34">
        <f>((G21*($I$6/100))+G21)</f>
        <v>0</v>
      </c>
      <c r="I21" s="44">
        <f>F21*H21</f>
        <v>0</v>
      </c>
    </row>
    <row r="22" spans="1:12" x14ac:dyDescent="0.25">
      <c r="A22" s="86" t="s">
        <v>77</v>
      </c>
      <c r="B22" s="87"/>
      <c r="C22" s="87"/>
      <c r="D22" s="87"/>
      <c r="E22" s="87"/>
      <c r="F22" s="87"/>
      <c r="G22" s="87"/>
      <c r="H22" s="88"/>
      <c r="I22" s="42">
        <f>SUM(I15:I21)</f>
        <v>0</v>
      </c>
    </row>
    <row r="23" spans="1:12" x14ac:dyDescent="0.25">
      <c r="A23" s="2">
        <v>3</v>
      </c>
      <c r="B23" s="3"/>
      <c r="C23" s="27"/>
      <c r="D23" s="4" t="s">
        <v>32</v>
      </c>
      <c r="E23" s="3"/>
      <c r="F23" s="33"/>
      <c r="G23" s="3"/>
      <c r="H23" s="27"/>
      <c r="I23" s="40"/>
    </row>
    <row r="24" spans="1:12" x14ac:dyDescent="0.25">
      <c r="A24" s="23">
        <v>3.1</v>
      </c>
      <c r="B24" s="3"/>
      <c r="C24" s="27"/>
      <c r="D24" s="4" t="s">
        <v>33</v>
      </c>
      <c r="E24" s="3"/>
      <c r="F24" s="33"/>
      <c r="G24" s="3"/>
      <c r="H24" s="27"/>
      <c r="I24" s="40"/>
    </row>
    <row r="25" spans="1:12" ht="22.5" x14ac:dyDescent="0.25">
      <c r="A25" s="7" t="s">
        <v>34</v>
      </c>
      <c r="B25" s="6" t="s">
        <v>18</v>
      </c>
      <c r="C25" s="11">
        <v>72947</v>
      </c>
      <c r="D25" s="1" t="s">
        <v>35</v>
      </c>
      <c r="E25" s="7" t="s">
        <v>19</v>
      </c>
      <c r="F25" s="34">
        <v>35.700000000000003</v>
      </c>
      <c r="G25" s="10"/>
      <c r="H25" s="34">
        <f>((G25*($I$6/100))+G25)</f>
        <v>0</v>
      </c>
      <c r="I25" s="41">
        <f>F25*H25</f>
        <v>0</v>
      </c>
    </row>
    <row r="26" spans="1:12" x14ac:dyDescent="0.25">
      <c r="A26" s="23">
        <v>3.2</v>
      </c>
      <c r="B26" s="3"/>
      <c r="C26" s="27"/>
      <c r="D26" s="4" t="s">
        <v>36</v>
      </c>
      <c r="E26" s="3"/>
      <c r="F26" s="33"/>
      <c r="G26" s="3"/>
      <c r="H26" s="27"/>
      <c r="I26" s="40"/>
    </row>
    <row r="27" spans="1:12" x14ac:dyDescent="0.25">
      <c r="A27" s="7" t="s">
        <v>37</v>
      </c>
      <c r="B27" s="6" t="s">
        <v>38</v>
      </c>
      <c r="C27" s="11">
        <v>7264</v>
      </c>
      <c r="D27" s="6" t="s">
        <v>39</v>
      </c>
      <c r="E27" s="7" t="s">
        <v>40</v>
      </c>
      <c r="F27" s="34">
        <v>2.16</v>
      </c>
      <c r="G27" s="56"/>
      <c r="H27" s="34">
        <f t="shared" ref="H27:H32" si="0">((G27*($I$6/100))+G27)</f>
        <v>0</v>
      </c>
      <c r="I27" s="44">
        <f t="shared" ref="I27:I32" si="1">F27*H27</f>
        <v>0</v>
      </c>
    </row>
    <row r="28" spans="1:12" ht="12.75" customHeight="1" x14ac:dyDescent="0.25">
      <c r="A28" s="7" t="s">
        <v>41</v>
      </c>
      <c r="B28" s="6" t="s">
        <v>18</v>
      </c>
      <c r="C28" s="7" t="s">
        <v>42</v>
      </c>
      <c r="D28" s="6" t="s">
        <v>43</v>
      </c>
      <c r="E28" s="8" t="s">
        <v>44</v>
      </c>
      <c r="F28" s="34">
        <v>4</v>
      </c>
      <c r="G28" s="56"/>
      <c r="H28" s="34">
        <f t="shared" si="0"/>
        <v>0</v>
      </c>
      <c r="I28" s="44">
        <f t="shared" si="1"/>
        <v>0</v>
      </c>
    </row>
    <row r="29" spans="1:12" ht="22.5" x14ac:dyDescent="0.25">
      <c r="A29" s="7" t="s">
        <v>45</v>
      </c>
      <c r="B29" s="6" t="s">
        <v>46</v>
      </c>
      <c r="C29" s="11">
        <v>7696</v>
      </c>
      <c r="D29" s="6" t="s">
        <v>47</v>
      </c>
      <c r="E29" s="7" t="s">
        <v>48</v>
      </c>
      <c r="F29" s="34">
        <v>13.5</v>
      </c>
      <c r="G29" s="7"/>
      <c r="H29" s="34">
        <f t="shared" si="0"/>
        <v>0</v>
      </c>
      <c r="I29" s="44">
        <f t="shared" si="1"/>
        <v>0</v>
      </c>
    </row>
    <row r="30" spans="1:12" ht="22.5" x14ac:dyDescent="0.25">
      <c r="A30" s="7" t="s">
        <v>49</v>
      </c>
      <c r="B30" s="6" t="s">
        <v>18</v>
      </c>
      <c r="C30" s="11">
        <v>96522</v>
      </c>
      <c r="D30" s="1" t="s">
        <v>50</v>
      </c>
      <c r="E30" s="7" t="s">
        <v>51</v>
      </c>
      <c r="F30" s="34">
        <v>0.22500000000000001</v>
      </c>
      <c r="G30" s="7"/>
      <c r="H30" s="34">
        <f t="shared" si="0"/>
        <v>0</v>
      </c>
      <c r="I30" s="44">
        <f t="shared" si="1"/>
        <v>0</v>
      </c>
    </row>
    <row r="31" spans="1:12" ht="22.5" x14ac:dyDescent="0.25">
      <c r="A31" s="7" t="s">
        <v>52</v>
      </c>
      <c r="B31" s="6" t="s">
        <v>18</v>
      </c>
      <c r="C31" s="11">
        <v>94965</v>
      </c>
      <c r="D31" s="6" t="s">
        <v>73</v>
      </c>
      <c r="E31" s="7" t="s">
        <v>51</v>
      </c>
      <c r="F31" s="34">
        <v>0.22500000000000001</v>
      </c>
      <c r="G31" s="7"/>
      <c r="H31" s="34">
        <f t="shared" si="0"/>
        <v>0</v>
      </c>
      <c r="I31" s="44">
        <f t="shared" si="1"/>
        <v>0</v>
      </c>
    </row>
    <row r="32" spans="1:12" x14ac:dyDescent="0.25">
      <c r="A32" s="7" t="s">
        <v>53</v>
      </c>
      <c r="B32" s="6" t="s">
        <v>18</v>
      </c>
      <c r="C32" s="7" t="s">
        <v>54</v>
      </c>
      <c r="D32" s="6" t="s">
        <v>55</v>
      </c>
      <c r="E32" s="7" t="s">
        <v>51</v>
      </c>
      <c r="F32" s="34">
        <v>0.22500000000000001</v>
      </c>
      <c r="G32" s="7"/>
      <c r="H32" s="34">
        <f t="shared" si="0"/>
        <v>0</v>
      </c>
      <c r="I32" s="44">
        <f t="shared" si="1"/>
        <v>0</v>
      </c>
    </row>
    <row r="33" spans="1:9" x14ac:dyDescent="0.25">
      <c r="A33" s="86" t="s">
        <v>79</v>
      </c>
      <c r="B33" s="87"/>
      <c r="C33" s="87"/>
      <c r="D33" s="87"/>
      <c r="E33" s="87"/>
      <c r="F33" s="87"/>
      <c r="G33" s="87"/>
      <c r="H33" s="88"/>
      <c r="I33" s="42">
        <f>SUM(I25:I32)</f>
        <v>0</v>
      </c>
    </row>
    <row r="34" spans="1:9" x14ac:dyDescent="0.25">
      <c r="A34" s="2">
        <v>4</v>
      </c>
      <c r="B34" s="3"/>
      <c r="C34" s="27"/>
      <c r="D34" s="4" t="s">
        <v>56</v>
      </c>
      <c r="E34" s="3"/>
      <c r="F34" s="33"/>
      <c r="G34" s="3"/>
      <c r="H34" s="27"/>
      <c r="I34" s="40"/>
    </row>
    <row r="35" spans="1:9" ht="12" customHeight="1" x14ac:dyDescent="0.25">
      <c r="A35" s="12">
        <v>4.0999999999999996</v>
      </c>
      <c r="B35" s="6" t="s">
        <v>74</v>
      </c>
      <c r="C35" s="11">
        <v>1</v>
      </c>
      <c r="D35" s="6" t="s">
        <v>57</v>
      </c>
      <c r="E35" s="7" t="s">
        <v>44</v>
      </c>
      <c r="F35" s="10">
        <v>1</v>
      </c>
      <c r="G35" s="7"/>
      <c r="H35" s="34">
        <f>((G35*($I$6/100))+G35)</f>
        <v>0</v>
      </c>
      <c r="I35" s="44">
        <f>H35*F35</f>
        <v>0</v>
      </c>
    </row>
    <row r="36" spans="1:9" ht="12" customHeight="1" x14ac:dyDescent="0.25">
      <c r="A36" s="12">
        <v>4.2</v>
      </c>
      <c r="B36" s="6" t="s">
        <v>74</v>
      </c>
      <c r="C36" s="11">
        <v>2</v>
      </c>
      <c r="D36" s="6" t="s">
        <v>58</v>
      </c>
      <c r="E36" s="7" t="s">
        <v>44</v>
      </c>
      <c r="F36" s="10">
        <v>2</v>
      </c>
      <c r="G36" s="7"/>
      <c r="H36" s="34">
        <f>((G36*($I$6/100))+G36)</f>
        <v>0</v>
      </c>
      <c r="I36" s="44">
        <f>H36*F36</f>
        <v>0</v>
      </c>
    </row>
    <row r="37" spans="1:9" ht="12.75" customHeight="1" x14ac:dyDescent="0.25">
      <c r="A37" s="12">
        <v>4.3</v>
      </c>
      <c r="B37" s="6" t="s">
        <v>74</v>
      </c>
      <c r="C37" s="11">
        <v>3</v>
      </c>
      <c r="D37" s="6" t="s">
        <v>75</v>
      </c>
      <c r="E37" s="7" t="s">
        <v>44</v>
      </c>
      <c r="F37" s="10">
        <v>1</v>
      </c>
      <c r="G37" s="7"/>
      <c r="H37" s="34">
        <f>((G37*($I$6/100))+G37)</f>
        <v>0</v>
      </c>
      <c r="I37" s="44">
        <f>H37*F37</f>
        <v>0</v>
      </c>
    </row>
    <row r="38" spans="1:9" ht="13.5" customHeight="1" x14ac:dyDescent="0.25">
      <c r="A38" s="12">
        <v>4.4000000000000004</v>
      </c>
      <c r="B38" s="6" t="s">
        <v>74</v>
      </c>
      <c r="C38" s="11">
        <v>4</v>
      </c>
      <c r="D38" s="6" t="s">
        <v>59</v>
      </c>
      <c r="E38" s="7" t="s">
        <v>44</v>
      </c>
      <c r="F38" s="10">
        <v>1</v>
      </c>
      <c r="G38" s="7"/>
      <c r="H38" s="34">
        <f>((G38*($I$6/100))+G38)</f>
        <v>0</v>
      </c>
      <c r="I38" s="44">
        <f>H38*F38</f>
        <v>0</v>
      </c>
    </row>
    <row r="39" spans="1:9" x14ac:dyDescent="0.25">
      <c r="A39" s="86" t="s">
        <v>80</v>
      </c>
      <c r="B39" s="87"/>
      <c r="C39" s="87"/>
      <c r="D39" s="87"/>
      <c r="E39" s="87"/>
      <c r="F39" s="87"/>
      <c r="G39" s="87"/>
      <c r="H39" s="88"/>
      <c r="I39" s="42">
        <f>SUM(I35:I38)</f>
        <v>0</v>
      </c>
    </row>
    <row r="40" spans="1:9" x14ac:dyDescent="0.25">
      <c r="A40" s="86" t="s">
        <v>60</v>
      </c>
      <c r="B40" s="87"/>
      <c r="C40" s="87"/>
      <c r="D40" s="87"/>
      <c r="E40" s="87"/>
      <c r="F40" s="87"/>
      <c r="G40" s="87"/>
      <c r="H40" s="88"/>
      <c r="I40" s="42">
        <f>I39+I33+I22+I12</f>
        <v>0</v>
      </c>
    </row>
    <row r="41" spans="1:9" x14ac:dyDescent="0.25">
      <c r="A41" s="108"/>
      <c r="B41" s="108"/>
      <c r="C41" s="108"/>
      <c r="D41" s="108"/>
      <c r="E41" s="108"/>
      <c r="F41" s="108"/>
      <c r="G41" s="108"/>
      <c r="H41" s="108"/>
      <c r="I41" s="108"/>
    </row>
    <row r="42" spans="1:9" x14ac:dyDescent="0.25">
      <c r="A42" s="109" t="s">
        <v>120</v>
      </c>
      <c r="B42" s="110"/>
      <c r="C42" s="110"/>
      <c r="D42" s="110"/>
      <c r="E42" s="110"/>
      <c r="F42" s="110"/>
      <c r="G42" s="110"/>
      <c r="H42" s="110"/>
      <c r="I42" s="111"/>
    </row>
    <row r="43" spans="1:9" x14ac:dyDescent="0.25">
      <c r="A43" s="83" t="s">
        <v>119</v>
      </c>
      <c r="B43" s="84"/>
      <c r="C43" s="84"/>
      <c r="D43" s="84"/>
      <c r="E43" s="84"/>
      <c r="F43" s="84"/>
      <c r="G43" s="84"/>
      <c r="H43" s="84"/>
      <c r="I43" s="85"/>
    </row>
    <row r="44" spans="1:9" x14ac:dyDescent="0.25">
      <c r="A44" s="62"/>
      <c r="B44" s="62"/>
      <c r="C44" s="62"/>
      <c r="D44" s="62"/>
      <c r="E44" s="62"/>
      <c r="F44" s="62"/>
      <c r="G44" s="62"/>
      <c r="H44" s="62"/>
      <c r="I44" s="62"/>
    </row>
  </sheetData>
  <mergeCells count="16">
    <mergeCell ref="A43:I43"/>
    <mergeCell ref="A22:H22"/>
    <mergeCell ref="A1:I1"/>
    <mergeCell ref="A2:I2"/>
    <mergeCell ref="A3:I3"/>
    <mergeCell ref="A4:I4"/>
    <mergeCell ref="A7:I7"/>
    <mergeCell ref="A8:I8"/>
    <mergeCell ref="A12:H12"/>
    <mergeCell ref="A5:F5"/>
    <mergeCell ref="A6:F6"/>
    <mergeCell ref="A33:H33"/>
    <mergeCell ref="A39:H39"/>
    <mergeCell ref="A40:H40"/>
    <mergeCell ref="A41:I41"/>
    <mergeCell ref="A42:I42"/>
  </mergeCells>
  <pageMargins left="0.511811024" right="0.511811024" top="0.78740157499999996" bottom="0.78740157499999996" header="0.31496062000000002" footer="0.31496062000000002"/>
  <pageSetup paperSize="9" scale="9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25" zoomScaleNormal="100" workbookViewId="0">
      <selection activeCell="M40" sqref="M40"/>
    </sheetView>
  </sheetViews>
  <sheetFormatPr defaultRowHeight="15" x14ac:dyDescent="0.25"/>
  <cols>
    <col min="1" max="1" width="8" customWidth="1"/>
    <col min="2" max="2" width="12.140625" customWidth="1"/>
    <col min="3" max="3" width="9.85546875" customWidth="1"/>
    <col min="4" max="4" width="58.42578125" customWidth="1"/>
    <col min="6" max="6" width="12" customWidth="1"/>
    <col min="7" max="7" width="11.5703125" customWidth="1"/>
    <col min="8" max="8" width="14.7109375" customWidth="1"/>
    <col min="9" max="9" width="13.28515625" customWidth="1"/>
  </cols>
  <sheetData>
    <row r="1" spans="1:9" ht="15.75" x14ac:dyDescent="0.25">
      <c r="A1" s="89" t="s">
        <v>101</v>
      </c>
      <c r="B1" s="90"/>
      <c r="C1" s="90"/>
      <c r="D1" s="90"/>
      <c r="E1" s="90"/>
      <c r="F1" s="90"/>
      <c r="G1" s="90"/>
      <c r="H1" s="90"/>
      <c r="I1" s="91"/>
    </row>
    <row r="2" spans="1:9" x14ac:dyDescent="0.25">
      <c r="A2" s="92"/>
      <c r="B2" s="93"/>
      <c r="C2" s="93"/>
      <c r="D2" s="93"/>
      <c r="E2" s="93"/>
      <c r="F2" s="93"/>
      <c r="G2" s="93"/>
      <c r="H2" s="93"/>
      <c r="I2" s="93"/>
    </row>
    <row r="3" spans="1:9" x14ac:dyDescent="0.25">
      <c r="A3" s="94"/>
      <c r="B3" s="93"/>
      <c r="C3" s="93"/>
      <c r="D3" s="93"/>
      <c r="E3" s="93"/>
      <c r="F3" s="93"/>
      <c r="G3" s="93"/>
      <c r="H3" s="93"/>
      <c r="I3" s="93"/>
    </row>
    <row r="4" spans="1:9" x14ac:dyDescent="0.25">
      <c r="A4" s="95"/>
      <c r="B4" s="96"/>
      <c r="C4" s="96"/>
      <c r="D4" s="96"/>
      <c r="E4" s="96"/>
      <c r="F4" s="96"/>
      <c r="G4" s="96"/>
      <c r="H4" s="96"/>
      <c r="I4" s="96"/>
    </row>
    <row r="5" spans="1:9" ht="16.5" customHeight="1" x14ac:dyDescent="0.25">
      <c r="A5" s="102"/>
      <c r="B5" s="103"/>
      <c r="C5" s="103"/>
      <c r="D5" s="103"/>
      <c r="E5" s="103"/>
      <c r="F5" s="104"/>
      <c r="G5" s="17" t="s">
        <v>2</v>
      </c>
      <c r="H5" s="17" t="s">
        <v>3</v>
      </c>
      <c r="I5" s="18" t="s">
        <v>4</v>
      </c>
    </row>
    <row r="6" spans="1:9" x14ac:dyDescent="0.25">
      <c r="A6" s="105"/>
      <c r="B6" s="106"/>
      <c r="C6" s="106"/>
      <c r="D6" s="106"/>
      <c r="E6" s="106"/>
      <c r="F6" s="107"/>
      <c r="G6" s="19">
        <v>43647</v>
      </c>
      <c r="H6" s="20" t="s">
        <v>5</v>
      </c>
      <c r="I6" s="38" t="s">
        <v>6</v>
      </c>
    </row>
    <row r="7" spans="1:9" x14ac:dyDescent="0.25">
      <c r="A7" s="97"/>
      <c r="B7" s="97"/>
      <c r="C7" s="97"/>
      <c r="D7" s="97"/>
      <c r="E7" s="97"/>
      <c r="F7" s="97"/>
      <c r="G7" s="97"/>
      <c r="H7" s="97"/>
      <c r="I7" s="97"/>
    </row>
    <row r="8" spans="1:9" x14ac:dyDescent="0.25">
      <c r="A8" s="98" t="s">
        <v>7</v>
      </c>
      <c r="B8" s="99"/>
      <c r="C8" s="99"/>
      <c r="D8" s="99"/>
      <c r="E8" s="99"/>
      <c r="F8" s="99"/>
      <c r="G8" s="99"/>
      <c r="H8" s="99"/>
      <c r="I8" s="100"/>
    </row>
    <row r="9" spans="1:9" ht="33.75" x14ac:dyDescent="0.25">
      <c r="A9" s="31" t="s">
        <v>8</v>
      </c>
      <c r="B9" s="31" t="s">
        <v>9</v>
      </c>
      <c r="C9" s="31" t="s">
        <v>10</v>
      </c>
      <c r="D9" s="31" t="s">
        <v>11</v>
      </c>
      <c r="E9" s="26" t="s">
        <v>12</v>
      </c>
      <c r="F9" s="26" t="s">
        <v>13</v>
      </c>
      <c r="G9" s="32" t="s">
        <v>14</v>
      </c>
      <c r="H9" s="30" t="s">
        <v>15</v>
      </c>
      <c r="I9" s="39" t="s">
        <v>16</v>
      </c>
    </row>
    <row r="10" spans="1:9" x14ac:dyDescent="0.25">
      <c r="A10" s="2">
        <v>1</v>
      </c>
      <c r="B10" s="3"/>
      <c r="C10" s="27"/>
      <c r="D10" s="4" t="s">
        <v>17</v>
      </c>
      <c r="E10" s="3"/>
      <c r="F10" s="33"/>
      <c r="G10" s="3"/>
      <c r="H10" s="27"/>
      <c r="I10" s="40"/>
    </row>
    <row r="11" spans="1:9" ht="22.5" customHeight="1" x14ac:dyDescent="0.25">
      <c r="A11" s="12" t="s">
        <v>71</v>
      </c>
      <c r="B11" s="6" t="s">
        <v>18</v>
      </c>
      <c r="C11" s="11">
        <v>78472</v>
      </c>
      <c r="D11" s="6" t="s">
        <v>70</v>
      </c>
      <c r="E11" s="7" t="s">
        <v>19</v>
      </c>
      <c r="F11" s="34">
        <v>1618.2</v>
      </c>
      <c r="G11" s="10"/>
      <c r="H11" s="34">
        <f>((G11*($I$6/100))+G11)</f>
        <v>0</v>
      </c>
      <c r="I11" s="41">
        <f>H11*F11</f>
        <v>0</v>
      </c>
    </row>
    <row r="12" spans="1:9" x14ac:dyDescent="0.25">
      <c r="A12" s="12" t="s">
        <v>87</v>
      </c>
      <c r="B12" s="6" t="s">
        <v>18</v>
      </c>
      <c r="C12" s="11">
        <v>99814</v>
      </c>
      <c r="D12" s="6" t="s">
        <v>92</v>
      </c>
      <c r="E12" s="7" t="s">
        <v>19</v>
      </c>
      <c r="F12" s="34">
        <v>1618.2</v>
      </c>
      <c r="G12" s="34"/>
      <c r="H12" s="34">
        <f>((G12*($I$6/100))+G12)</f>
        <v>0</v>
      </c>
      <c r="I12" s="41">
        <f>H12*F12</f>
        <v>0</v>
      </c>
    </row>
    <row r="13" spans="1:9" ht="15" customHeight="1" x14ac:dyDescent="0.25">
      <c r="A13" s="86" t="s">
        <v>93</v>
      </c>
      <c r="B13" s="87"/>
      <c r="C13" s="87"/>
      <c r="D13" s="87"/>
      <c r="E13" s="87"/>
      <c r="F13" s="87"/>
      <c r="G13" s="87"/>
      <c r="H13" s="101"/>
      <c r="I13" s="42">
        <f>SUM(I11:I12)</f>
        <v>0</v>
      </c>
    </row>
    <row r="14" spans="1:9" ht="15" customHeight="1" x14ac:dyDescent="0.25">
      <c r="A14" s="2">
        <v>2</v>
      </c>
      <c r="B14" s="3"/>
      <c r="C14" s="27"/>
      <c r="D14" s="4" t="s">
        <v>21</v>
      </c>
      <c r="E14" s="3"/>
      <c r="F14" s="33"/>
      <c r="G14" s="15"/>
      <c r="H14" s="36"/>
      <c r="I14" s="43"/>
    </row>
    <row r="15" spans="1:9" ht="15" customHeight="1" x14ac:dyDescent="0.25">
      <c r="A15" s="23" t="s">
        <v>62</v>
      </c>
      <c r="B15" s="3"/>
      <c r="C15" s="27"/>
      <c r="D15" s="4" t="s">
        <v>22</v>
      </c>
      <c r="E15" s="3"/>
      <c r="F15" s="33"/>
      <c r="G15" s="3"/>
      <c r="H15" s="27"/>
      <c r="I15" s="45"/>
    </row>
    <row r="16" spans="1:9" x14ac:dyDescent="0.25">
      <c r="A16" s="7" t="s">
        <v>78</v>
      </c>
      <c r="B16" s="6" t="s">
        <v>18</v>
      </c>
      <c r="C16" s="11">
        <v>72943</v>
      </c>
      <c r="D16" s="6" t="s">
        <v>23</v>
      </c>
      <c r="E16" s="7" t="s">
        <v>19</v>
      </c>
      <c r="F16" s="34">
        <f>F11</f>
        <v>1618.2</v>
      </c>
      <c r="G16" s="56"/>
      <c r="H16" s="34">
        <f>((G16*($I$6/100))+G16)</f>
        <v>0</v>
      </c>
      <c r="I16" s="44">
        <f>F16*H16</f>
        <v>0</v>
      </c>
    </row>
    <row r="17" spans="1:9" ht="33.75" customHeight="1" x14ac:dyDescent="0.25">
      <c r="A17" s="10" t="s">
        <v>85</v>
      </c>
      <c r="B17" s="9" t="s">
        <v>18</v>
      </c>
      <c r="C17" s="29">
        <v>95994</v>
      </c>
      <c r="D17" s="6" t="s">
        <v>72</v>
      </c>
      <c r="E17" s="10" t="s">
        <v>24</v>
      </c>
      <c r="F17" s="34">
        <f>F16*0.04</f>
        <v>64.728000000000009</v>
      </c>
      <c r="G17" s="34"/>
      <c r="H17" s="37">
        <f>((G17*($I$6/100))+G17)</f>
        <v>0</v>
      </c>
      <c r="I17" s="41">
        <f>F17*H17</f>
        <v>0</v>
      </c>
    </row>
    <row r="18" spans="1:9" x14ac:dyDescent="0.25">
      <c r="A18" s="23" t="s">
        <v>67</v>
      </c>
      <c r="B18" s="3"/>
      <c r="C18" s="27"/>
      <c r="D18" s="4" t="s">
        <v>25</v>
      </c>
      <c r="E18" s="3"/>
      <c r="F18" s="33"/>
      <c r="G18" s="3"/>
      <c r="H18" s="27"/>
      <c r="I18" s="40"/>
    </row>
    <row r="19" spans="1:9" ht="22.5" x14ac:dyDescent="0.25">
      <c r="A19" s="7" t="s">
        <v>68</v>
      </c>
      <c r="B19" s="6" t="s">
        <v>18</v>
      </c>
      <c r="C19" s="11">
        <v>93593</v>
      </c>
      <c r="D19" s="1" t="s">
        <v>27</v>
      </c>
      <c r="E19" s="5" t="s">
        <v>28</v>
      </c>
      <c r="F19" s="34">
        <f>F17*57</f>
        <v>3689.4960000000005</v>
      </c>
      <c r="G19" s="10"/>
      <c r="H19" s="34">
        <f>((G19*($I$6/100))+G19)</f>
        <v>0</v>
      </c>
      <c r="I19" s="44">
        <f>F19*H19</f>
        <v>0</v>
      </c>
    </row>
    <row r="20" spans="1:9" ht="22.5" x14ac:dyDescent="0.25">
      <c r="A20" s="7" t="s">
        <v>68</v>
      </c>
      <c r="B20" s="6" t="s">
        <v>18</v>
      </c>
      <c r="C20" s="11">
        <v>72891</v>
      </c>
      <c r="D20" s="1" t="s">
        <v>30</v>
      </c>
      <c r="E20" s="7" t="s">
        <v>31</v>
      </c>
      <c r="F20" s="34">
        <f>F17</f>
        <v>64.728000000000009</v>
      </c>
      <c r="G20" s="7"/>
      <c r="H20" s="34">
        <f>((G20*($I$6/100))+G20)</f>
        <v>0</v>
      </c>
      <c r="I20" s="44">
        <f>F20*H20</f>
        <v>0</v>
      </c>
    </row>
    <row r="21" spans="1:9" ht="15" customHeight="1" x14ac:dyDescent="0.25">
      <c r="A21" s="86" t="s">
        <v>77</v>
      </c>
      <c r="B21" s="87"/>
      <c r="C21" s="87"/>
      <c r="D21" s="87"/>
      <c r="E21" s="87"/>
      <c r="F21" s="87"/>
      <c r="G21" s="87"/>
      <c r="H21" s="88"/>
      <c r="I21" s="42">
        <f>SUM(I15:I20)</f>
        <v>0</v>
      </c>
    </row>
    <row r="22" spans="1:9" x14ac:dyDescent="0.25">
      <c r="A22" s="2">
        <v>3</v>
      </c>
      <c r="B22" s="3"/>
      <c r="C22" s="27"/>
      <c r="D22" s="4" t="s">
        <v>32</v>
      </c>
      <c r="E22" s="3"/>
      <c r="F22" s="33"/>
      <c r="G22" s="3"/>
      <c r="H22" s="27"/>
      <c r="I22" s="40"/>
    </row>
    <row r="23" spans="1:9" x14ac:dyDescent="0.25">
      <c r="A23" s="23">
        <v>3.1</v>
      </c>
      <c r="B23" s="3"/>
      <c r="C23" s="27"/>
      <c r="D23" s="4" t="s">
        <v>33</v>
      </c>
      <c r="E23" s="3"/>
      <c r="F23" s="33"/>
      <c r="G23" s="3"/>
      <c r="H23" s="27"/>
      <c r="I23" s="40"/>
    </row>
    <row r="24" spans="1:9" ht="22.5" x14ac:dyDescent="0.25">
      <c r="A24" s="7" t="s">
        <v>34</v>
      </c>
      <c r="B24" s="6" t="s">
        <v>18</v>
      </c>
      <c r="C24" s="11">
        <v>72947</v>
      </c>
      <c r="D24" s="1" t="s">
        <v>35</v>
      </c>
      <c r="E24" s="7" t="s">
        <v>19</v>
      </c>
      <c r="F24" s="34">
        <v>92.34</v>
      </c>
      <c r="G24" s="10"/>
      <c r="H24" s="34">
        <f>((G24*($I$6/100))+G24)</f>
        <v>0</v>
      </c>
      <c r="I24" s="41">
        <f>F24*H24</f>
        <v>0</v>
      </c>
    </row>
    <row r="25" spans="1:9" x14ac:dyDescent="0.25">
      <c r="A25" s="23">
        <v>3.2</v>
      </c>
      <c r="B25" s="3"/>
      <c r="C25" s="27"/>
      <c r="D25" s="4" t="s">
        <v>36</v>
      </c>
      <c r="E25" s="3"/>
      <c r="F25" s="33"/>
      <c r="G25" s="3"/>
      <c r="H25" s="27"/>
      <c r="I25" s="40"/>
    </row>
    <row r="26" spans="1:9" x14ac:dyDescent="0.25">
      <c r="A26" s="7" t="s">
        <v>37</v>
      </c>
      <c r="B26" s="6" t="s">
        <v>38</v>
      </c>
      <c r="C26" s="11">
        <v>7264</v>
      </c>
      <c r="D26" s="6" t="s">
        <v>39</v>
      </c>
      <c r="E26" s="7" t="s">
        <v>40</v>
      </c>
      <c r="F26" s="34">
        <v>1.57</v>
      </c>
      <c r="G26" s="56"/>
      <c r="H26" s="34">
        <f t="shared" ref="H26:H31" si="0">((G26*($I$6/100))+G26)</f>
        <v>0</v>
      </c>
      <c r="I26" s="44">
        <f t="shared" ref="I26:I31" si="1">F26*H26</f>
        <v>0</v>
      </c>
    </row>
    <row r="27" spans="1:9" ht="15" customHeight="1" x14ac:dyDescent="0.25">
      <c r="A27" s="7" t="s">
        <v>41</v>
      </c>
      <c r="B27" s="6" t="s">
        <v>18</v>
      </c>
      <c r="C27" s="7" t="s">
        <v>42</v>
      </c>
      <c r="D27" s="6" t="s">
        <v>43</v>
      </c>
      <c r="E27" s="8" t="s">
        <v>44</v>
      </c>
      <c r="F27" s="34">
        <v>4</v>
      </c>
      <c r="G27" s="56"/>
      <c r="H27" s="34">
        <f t="shared" si="0"/>
        <v>0</v>
      </c>
      <c r="I27" s="44">
        <f t="shared" si="1"/>
        <v>0</v>
      </c>
    </row>
    <row r="28" spans="1:9" ht="22.5" x14ac:dyDescent="0.25">
      <c r="A28" s="7" t="s">
        <v>45</v>
      </c>
      <c r="B28" s="6" t="s">
        <v>46</v>
      </c>
      <c r="C28" s="11">
        <v>7696</v>
      </c>
      <c r="D28" s="6" t="s">
        <v>47</v>
      </c>
      <c r="E28" s="7" t="s">
        <v>48</v>
      </c>
      <c r="F28" s="34">
        <v>10.8</v>
      </c>
      <c r="G28" s="56"/>
      <c r="H28" s="34">
        <f t="shared" si="0"/>
        <v>0</v>
      </c>
      <c r="I28" s="44">
        <f t="shared" si="1"/>
        <v>0</v>
      </c>
    </row>
    <row r="29" spans="1:9" ht="22.5" x14ac:dyDescent="0.25">
      <c r="A29" s="7" t="s">
        <v>49</v>
      </c>
      <c r="B29" s="6" t="s">
        <v>18</v>
      </c>
      <c r="C29" s="11">
        <v>96522</v>
      </c>
      <c r="D29" s="1" t="s">
        <v>50</v>
      </c>
      <c r="E29" s="7" t="s">
        <v>51</v>
      </c>
      <c r="F29" s="34">
        <v>0.18</v>
      </c>
      <c r="G29" s="56"/>
      <c r="H29" s="34">
        <f t="shared" si="0"/>
        <v>0</v>
      </c>
      <c r="I29" s="44">
        <f t="shared" si="1"/>
        <v>0</v>
      </c>
    </row>
    <row r="30" spans="1:9" ht="22.5" x14ac:dyDescent="0.25">
      <c r="A30" s="7" t="s">
        <v>52</v>
      </c>
      <c r="B30" s="6" t="s">
        <v>18</v>
      </c>
      <c r="C30" s="11">
        <v>94965</v>
      </c>
      <c r="D30" s="6" t="s">
        <v>73</v>
      </c>
      <c r="E30" s="7" t="s">
        <v>51</v>
      </c>
      <c r="F30" s="34">
        <v>0.18</v>
      </c>
      <c r="G30" s="56"/>
      <c r="H30" s="34">
        <f t="shared" si="0"/>
        <v>0</v>
      </c>
      <c r="I30" s="44">
        <f t="shared" si="1"/>
        <v>0</v>
      </c>
    </row>
    <row r="31" spans="1:9" ht="15" customHeight="1" x14ac:dyDescent="0.25">
      <c r="A31" s="7" t="s">
        <v>53</v>
      </c>
      <c r="B31" s="6" t="s">
        <v>18</v>
      </c>
      <c r="C31" s="7" t="s">
        <v>54</v>
      </c>
      <c r="D31" s="6" t="s">
        <v>55</v>
      </c>
      <c r="E31" s="7" t="s">
        <v>51</v>
      </c>
      <c r="F31" s="34">
        <v>0.18</v>
      </c>
      <c r="G31" s="56"/>
      <c r="H31" s="34">
        <f t="shared" si="0"/>
        <v>0</v>
      </c>
      <c r="I31" s="44">
        <f t="shared" si="1"/>
        <v>0</v>
      </c>
    </row>
    <row r="32" spans="1:9" x14ac:dyDescent="0.25">
      <c r="A32" s="86" t="s">
        <v>79</v>
      </c>
      <c r="B32" s="87"/>
      <c r="C32" s="87"/>
      <c r="D32" s="87"/>
      <c r="E32" s="87"/>
      <c r="F32" s="87"/>
      <c r="G32" s="87"/>
      <c r="H32" s="88"/>
      <c r="I32" s="42">
        <f>SUM(I24:I31)</f>
        <v>0</v>
      </c>
    </row>
    <row r="33" spans="1:9" x14ac:dyDescent="0.25">
      <c r="A33" s="2">
        <v>4</v>
      </c>
      <c r="B33" s="3"/>
      <c r="C33" s="27"/>
      <c r="D33" s="4" t="s">
        <v>56</v>
      </c>
      <c r="E33" s="3"/>
      <c r="F33" s="33"/>
      <c r="G33" s="3"/>
      <c r="H33" s="27"/>
      <c r="I33" s="40"/>
    </row>
    <row r="34" spans="1:9" x14ac:dyDescent="0.25">
      <c r="A34" s="12">
        <v>4.0999999999999996</v>
      </c>
      <c r="B34" s="6" t="s">
        <v>74</v>
      </c>
      <c r="C34" s="11">
        <v>1</v>
      </c>
      <c r="D34" s="6" t="s">
        <v>57</v>
      </c>
      <c r="E34" s="7" t="s">
        <v>44</v>
      </c>
      <c r="F34" s="10">
        <v>1</v>
      </c>
      <c r="G34" s="7"/>
      <c r="H34" s="34">
        <f>((G34*($I$6/100))+G34)</f>
        <v>0</v>
      </c>
      <c r="I34" s="44">
        <f>H34*F34</f>
        <v>0</v>
      </c>
    </row>
    <row r="35" spans="1:9" x14ac:dyDescent="0.25">
      <c r="A35" s="12">
        <v>4.2</v>
      </c>
      <c r="B35" s="6" t="s">
        <v>74</v>
      </c>
      <c r="C35" s="11">
        <v>2</v>
      </c>
      <c r="D35" s="6" t="s">
        <v>58</v>
      </c>
      <c r="E35" s="7" t="s">
        <v>44</v>
      </c>
      <c r="F35" s="10">
        <v>2</v>
      </c>
      <c r="G35" s="7"/>
      <c r="H35" s="34">
        <f>((G35*($I$6/100))+G35)</f>
        <v>0</v>
      </c>
      <c r="I35" s="44">
        <f>H35*F35</f>
        <v>0</v>
      </c>
    </row>
    <row r="36" spans="1:9" ht="15.75" customHeight="1" x14ac:dyDescent="0.25">
      <c r="A36" s="12">
        <v>4.3</v>
      </c>
      <c r="B36" s="6" t="s">
        <v>74</v>
      </c>
      <c r="C36" s="11">
        <v>3</v>
      </c>
      <c r="D36" s="6" t="s">
        <v>75</v>
      </c>
      <c r="E36" s="7" t="s">
        <v>44</v>
      </c>
      <c r="F36" s="10">
        <v>1</v>
      </c>
      <c r="G36" s="7"/>
      <c r="H36" s="34">
        <f>((G36*($I$6/100))+G36)</f>
        <v>0</v>
      </c>
      <c r="I36" s="44">
        <f>H36*F36</f>
        <v>0</v>
      </c>
    </row>
    <row r="37" spans="1:9" x14ac:dyDescent="0.25">
      <c r="A37" s="12">
        <v>4.4000000000000004</v>
      </c>
      <c r="B37" s="6" t="s">
        <v>74</v>
      </c>
      <c r="C37" s="11">
        <v>4</v>
      </c>
      <c r="D37" s="6" t="s">
        <v>59</v>
      </c>
      <c r="E37" s="7" t="s">
        <v>44</v>
      </c>
      <c r="F37" s="10">
        <v>1</v>
      </c>
      <c r="G37" s="7"/>
      <c r="H37" s="34">
        <f>((G37*($I$6/100))+G37)</f>
        <v>0</v>
      </c>
      <c r="I37" s="44">
        <f>H37*F37</f>
        <v>0</v>
      </c>
    </row>
    <row r="38" spans="1:9" x14ac:dyDescent="0.25">
      <c r="A38" s="86" t="s">
        <v>80</v>
      </c>
      <c r="B38" s="87"/>
      <c r="C38" s="87"/>
      <c r="D38" s="87"/>
      <c r="E38" s="87"/>
      <c r="F38" s="87"/>
      <c r="G38" s="87"/>
      <c r="H38" s="88"/>
      <c r="I38" s="42">
        <f>SUM(I34:I37)</f>
        <v>0</v>
      </c>
    </row>
    <row r="39" spans="1:9" x14ac:dyDescent="0.25">
      <c r="A39" s="86" t="s">
        <v>60</v>
      </c>
      <c r="B39" s="87"/>
      <c r="C39" s="87"/>
      <c r="D39" s="87"/>
      <c r="E39" s="87"/>
      <c r="F39" s="87"/>
      <c r="G39" s="87"/>
      <c r="H39" s="88"/>
      <c r="I39" s="42">
        <f>I38+I32+I21+I13</f>
        <v>0</v>
      </c>
    </row>
    <row r="40" spans="1:9" x14ac:dyDescent="0.25">
      <c r="A40" s="108"/>
      <c r="B40" s="108"/>
      <c r="C40" s="108"/>
      <c r="D40" s="108"/>
      <c r="E40" s="108"/>
      <c r="F40" s="108"/>
      <c r="G40" s="108"/>
      <c r="H40" s="108"/>
      <c r="I40" s="108"/>
    </row>
    <row r="41" spans="1:9" x14ac:dyDescent="0.25">
      <c r="A41" s="112" t="s">
        <v>61</v>
      </c>
      <c r="B41" s="113"/>
      <c r="C41" s="113"/>
      <c r="D41" s="113"/>
      <c r="E41" s="113"/>
      <c r="F41" s="113"/>
      <c r="G41" s="113"/>
      <c r="H41" s="113"/>
      <c r="I41" s="114"/>
    </row>
    <row r="42" spans="1:9" x14ac:dyDescent="0.25">
      <c r="A42" s="83" t="s">
        <v>146</v>
      </c>
      <c r="B42" s="84"/>
      <c r="C42" s="84"/>
      <c r="D42" s="84"/>
      <c r="E42" s="84"/>
      <c r="F42" s="84"/>
      <c r="G42" s="84"/>
      <c r="H42" s="84"/>
      <c r="I42" s="85"/>
    </row>
    <row r="43" spans="1:9" ht="15" customHeight="1" x14ac:dyDescent="0.25">
      <c r="A43" s="115"/>
      <c r="B43" s="115"/>
      <c r="C43" s="115"/>
      <c r="D43" s="115"/>
      <c r="E43" s="115"/>
      <c r="F43" s="115"/>
      <c r="G43" s="115"/>
      <c r="H43" s="115"/>
      <c r="I43" s="115"/>
    </row>
  </sheetData>
  <mergeCells count="17">
    <mergeCell ref="A39:H39"/>
    <mergeCell ref="A40:I40"/>
    <mergeCell ref="A41:I41"/>
    <mergeCell ref="A43:I43"/>
    <mergeCell ref="A42:I42"/>
    <mergeCell ref="A38:H38"/>
    <mergeCell ref="A1:I1"/>
    <mergeCell ref="A2:I2"/>
    <mergeCell ref="A3:I3"/>
    <mergeCell ref="A4:I4"/>
    <mergeCell ref="A5:F5"/>
    <mergeCell ref="A6:F6"/>
    <mergeCell ref="A7:I7"/>
    <mergeCell ref="A8:I8"/>
    <mergeCell ref="A13:H13"/>
    <mergeCell ref="A21:H21"/>
    <mergeCell ref="A32:H32"/>
  </mergeCells>
  <pageMargins left="0.511811024" right="0.511811024" top="0.78740157499999996" bottom="0.78740157499999996" header="0.31496062000000002" footer="0.31496062000000002"/>
  <pageSetup paperSize="9" scale="9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opLeftCell="A32" workbookViewId="0">
      <selection activeCell="A47" sqref="A47:I50"/>
    </sheetView>
  </sheetViews>
  <sheetFormatPr defaultRowHeight="15" x14ac:dyDescent="0.25"/>
  <cols>
    <col min="2" max="2" width="11.140625" customWidth="1"/>
    <col min="4" max="4" width="57.7109375" customWidth="1"/>
    <col min="6" max="6" width="11.85546875" customWidth="1"/>
    <col min="7" max="7" width="12.85546875" customWidth="1"/>
    <col min="8" max="8" width="15.140625" customWidth="1"/>
    <col min="9" max="9" width="14.28515625" customWidth="1"/>
  </cols>
  <sheetData>
    <row r="1" spans="1:9" ht="15.75" x14ac:dyDescent="0.25">
      <c r="A1" s="89" t="s">
        <v>148</v>
      </c>
      <c r="B1" s="90"/>
      <c r="C1" s="90"/>
      <c r="D1" s="90"/>
      <c r="E1" s="90"/>
      <c r="F1" s="90"/>
      <c r="G1" s="90"/>
      <c r="H1" s="90"/>
      <c r="I1" s="91"/>
    </row>
    <row r="2" spans="1:9" x14ac:dyDescent="0.25">
      <c r="A2" s="92"/>
      <c r="B2" s="93"/>
      <c r="C2" s="93"/>
      <c r="D2" s="93"/>
      <c r="E2" s="93"/>
      <c r="F2" s="93"/>
      <c r="G2" s="93"/>
      <c r="H2" s="93"/>
      <c r="I2" s="93"/>
    </row>
    <row r="3" spans="1:9" x14ac:dyDescent="0.25">
      <c r="A3" s="94"/>
      <c r="B3" s="93"/>
      <c r="C3" s="93"/>
      <c r="D3" s="93"/>
      <c r="E3" s="93"/>
      <c r="F3" s="93"/>
      <c r="G3" s="93"/>
      <c r="H3" s="93"/>
      <c r="I3" s="93"/>
    </row>
    <row r="4" spans="1:9" x14ac:dyDescent="0.25">
      <c r="A4" s="95"/>
      <c r="B4" s="96"/>
      <c r="C4" s="96"/>
      <c r="D4" s="96"/>
      <c r="E4" s="96"/>
      <c r="F4" s="96"/>
      <c r="G4" s="96"/>
      <c r="H4" s="96"/>
      <c r="I4" s="96"/>
    </row>
    <row r="5" spans="1:9" x14ac:dyDescent="0.25">
      <c r="A5" s="102"/>
      <c r="B5" s="103"/>
      <c r="C5" s="103"/>
      <c r="D5" s="103"/>
      <c r="E5" s="103"/>
      <c r="F5" s="104"/>
      <c r="G5" s="17" t="s">
        <v>2</v>
      </c>
      <c r="H5" s="17" t="s">
        <v>3</v>
      </c>
      <c r="I5" s="18" t="s">
        <v>4</v>
      </c>
    </row>
    <row r="6" spans="1:9" x14ac:dyDescent="0.25">
      <c r="A6" s="105"/>
      <c r="B6" s="106"/>
      <c r="C6" s="106"/>
      <c r="D6" s="106"/>
      <c r="E6" s="106"/>
      <c r="F6" s="107"/>
      <c r="G6" s="19">
        <v>43647</v>
      </c>
      <c r="H6" s="20" t="s">
        <v>5</v>
      </c>
      <c r="I6" s="38" t="s">
        <v>6</v>
      </c>
    </row>
    <row r="7" spans="1:9" x14ac:dyDescent="0.25">
      <c r="A7" s="97"/>
      <c r="B7" s="97"/>
      <c r="C7" s="97"/>
      <c r="D7" s="97"/>
      <c r="E7" s="97"/>
      <c r="F7" s="97"/>
      <c r="G7" s="97"/>
      <c r="H7" s="97"/>
      <c r="I7" s="97"/>
    </row>
    <row r="8" spans="1:9" x14ac:dyDescent="0.25">
      <c r="A8" s="98" t="s">
        <v>7</v>
      </c>
      <c r="B8" s="99"/>
      <c r="C8" s="99"/>
      <c r="D8" s="99"/>
      <c r="E8" s="99"/>
      <c r="F8" s="99"/>
      <c r="G8" s="99"/>
      <c r="H8" s="99"/>
      <c r="I8" s="100"/>
    </row>
    <row r="9" spans="1:9" ht="22.5" x14ac:dyDescent="0.25">
      <c r="A9" s="31" t="s">
        <v>8</v>
      </c>
      <c r="B9" s="31" t="s">
        <v>9</v>
      </c>
      <c r="C9" s="31" t="s">
        <v>10</v>
      </c>
      <c r="D9" s="31" t="s">
        <v>11</v>
      </c>
      <c r="E9" s="26" t="s">
        <v>12</v>
      </c>
      <c r="F9" s="26" t="s">
        <v>13</v>
      </c>
      <c r="G9" s="32" t="s">
        <v>14</v>
      </c>
      <c r="H9" s="30" t="s">
        <v>15</v>
      </c>
      <c r="I9" s="39" t="s">
        <v>16</v>
      </c>
    </row>
    <row r="10" spans="1:9" x14ac:dyDescent="0.25">
      <c r="A10" s="2">
        <v>1</v>
      </c>
      <c r="B10" s="3"/>
      <c r="C10" s="27"/>
      <c r="D10" s="4" t="s">
        <v>17</v>
      </c>
      <c r="E10" s="3"/>
      <c r="F10" s="33"/>
      <c r="G10" s="3"/>
      <c r="H10" s="27"/>
      <c r="I10" s="40"/>
    </row>
    <row r="11" spans="1:9" ht="22.5" x14ac:dyDescent="0.25">
      <c r="A11" s="12" t="s">
        <v>71</v>
      </c>
      <c r="B11" s="6" t="s">
        <v>18</v>
      </c>
      <c r="C11" s="11">
        <v>78472</v>
      </c>
      <c r="D11" s="6" t="s">
        <v>70</v>
      </c>
      <c r="E11" s="7" t="s">
        <v>19</v>
      </c>
      <c r="F11" s="34">
        <f>1850.4+1987.7</f>
        <v>3838.1000000000004</v>
      </c>
      <c r="G11" s="10"/>
      <c r="H11" s="34">
        <f>((G11*($I$6/100))+G11)</f>
        <v>0</v>
      </c>
      <c r="I11" s="41">
        <f>H11*F11</f>
        <v>0</v>
      </c>
    </row>
    <row r="12" spans="1:9" x14ac:dyDescent="0.25">
      <c r="A12" s="12" t="s">
        <v>87</v>
      </c>
      <c r="B12" s="6" t="s">
        <v>18</v>
      </c>
      <c r="C12" s="48">
        <v>99814</v>
      </c>
      <c r="D12" s="6" t="s">
        <v>86</v>
      </c>
      <c r="E12" s="7" t="s">
        <v>19</v>
      </c>
      <c r="F12" s="53">
        <f>1850.4+1987.7</f>
        <v>3838.1000000000004</v>
      </c>
      <c r="G12" s="56"/>
      <c r="H12" s="34">
        <f>((G12*($I$6/100))+G12)</f>
        <v>0</v>
      </c>
      <c r="I12" s="41">
        <f>H12*F12</f>
        <v>0</v>
      </c>
    </row>
    <row r="13" spans="1:9" x14ac:dyDescent="0.25">
      <c r="A13" s="86" t="s">
        <v>20</v>
      </c>
      <c r="B13" s="87"/>
      <c r="C13" s="87"/>
      <c r="D13" s="87"/>
      <c r="E13" s="87"/>
      <c r="F13" s="87"/>
      <c r="G13" s="87"/>
      <c r="H13" s="101"/>
      <c r="I13" s="42">
        <f>SUM(I11:I12)</f>
        <v>0</v>
      </c>
    </row>
    <row r="14" spans="1:9" x14ac:dyDescent="0.25">
      <c r="A14" s="2">
        <v>2</v>
      </c>
      <c r="B14" s="3"/>
      <c r="C14" s="27"/>
      <c r="D14" s="4" t="s">
        <v>21</v>
      </c>
      <c r="E14" s="3"/>
      <c r="F14" s="33"/>
      <c r="G14" s="15"/>
      <c r="H14" s="36"/>
      <c r="I14" s="43"/>
    </row>
    <row r="15" spans="1:9" x14ac:dyDescent="0.25">
      <c r="A15" s="23" t="s">
        <v>62</v>
      </c>
      <c r="B15" s="3"/>
      <c r="C15" s="27"/>
      <c r="D15" s="4" t="s">
        <v>22</v>
      </c>
      <c r="E15" s="3"/>
      <c r="F15" s="33"/>
      <c r="G15" s="3"/>
      <c r="H15" s="27"/>
      <c r="I15" s="45"/>
    </row>
    <row r="16" spans="1:9" x14ac:dyDescent="0.25">
      <c r="A16" s="7" t="s">
        <v>78</v>
      </c>
      <c r="B16" s="6" t="s">
        <v>18</v>
      </c>
      <c r="C16" s="11">
        <v>72943</v>
      </c>
      <c r="D16" s="6" t="s">
        <v>23</v>
      </c>
      <c r="E16" s="7" t="s">
        <v>19</v>
      </c>
      <c r="F16" s="34">
        <f>1850.4+1987.7</f>
        <v>3838.1000000000004</v>
      </c>
      <c r="G16" s="56"/>
      <c r="H16" s="34">
        <f>((G16*($I$6/100))+G16)</f>
        <v>0</v>
      </c>
      <c r="I16" s="44">
        <f>F16*H16</f>
        <v>0</v>
      </c>
    </row>
    <row r="17" spans="1:9" ht="33.75" x14ac:dyDescent="0.25">
      <c r="A17" s="7" t="s">
        <v>85</v>
      </c>
      <c r="B17" s="9" t="s">
        <v>18</v>
      </c>
      <c r="C17" s="29">
        <v>95994</v>
      </c>
      <c r="D17" s="6" t="s">
        <v>72</v>
      </c>
      <c r="E17" s="10" t="s">
        <v>24</v>
      </c>
      <c r="F17" s="34">
        <f>74.02+79.51</f>
        <v>153.53</v>
      </c>
      <c r="G17" s="34"/>
      <c r="H17" s="37">
        <f>((G17*($I$6/100))+G17)</f>
        <v>0</v>
      </c>
      <c r="I17" s="41">
        <f>F17*H17</f>
        <v>0</v>
      </c>
    </row>
    <row r="18" spans="1:9" x14ac:dyDescent="0.25">
      <c r="A18" s="49">
        <v>2.2000000000000002</v>
      </c>
      <c r="B18" s="3"/>
      <c r="C18" s="3"/>
      <c r="D18" s="4" t="s">
        <v>88</v>
      </c>
      <c r="E18" s="3"/>
      <c r="F18" s="3"/>
      <c r="G18" s="3"/>
      <c r="H18" s="3"/>
      <c r="I18" s="3"/>
    </row>
    <row r="19" spans="1:9" x14ac:dyDescent="0.25">
      <c r="A19" s="5" t="s">
        <v>89</v>
      </c>
      <c r="B19" s="6" t="s">
        <v>18</v>
      </c>
      <c r="C19" s="48">
        <v>72943</v>
      </c>
      <c r="D19" s="6" t="s">
        <v>23</v>
      </c>
      <c r="E19" s="7" t="s">
        <v>19</v>
      </c>
      <c r="F19" s="53">
        <f>925.2+1024.4</f>
        <v>1949.6000000000001</v>
      </c>
      <c r="G19" s="56"/>
      <c r="H19" s="37">
        <f>((G19*($I$6/100))+G19)</f>
        <v>0</v>
      </c>
      <c r="I19" s="41">
        <f>F19*H19</f>
        <v>0</v>
      </c>
    </row>
    <row r="20" spans="1:9" ht="33.75" x14ac:dyDescent="0.25">
      <c r="A20" s="50" t="s">
        <v>90</v>
      </c>
      <c r="B20" s="9" t="s">
        <v>18</v>
      </c>
      <c r="C20" s="51">
        <v>95990</v>
      </c>
      <c r="D20" s="16" t="s">
        <v>95</v>
      </c>
      <c r="E20" s="10" t="s">
        <v>24</v>
      </c>
      <c r="F20" s="10">
        <f>27.76+30.73</f>
        <v>58.49</v>
      </c>
      <c r="G20" s="34"/>
      <c r="H20" s="37">
        <f>((G20*($I$6/100))+G20)</f>
        <v>0</v>
      </c>
      <c r="I20" s="41">
        <f>F20*H20</f>
        <v>0</v>
      </c>
    </row>
    <row r="21" spans="1:9" x14ac:dyDescent="0.25">
      <c r="A21" s="23" t="s">
        <v>67</v>
      </c>
      <c r="B21" s="3"/>
      <c r="C21" s="27"/>
      <c r="D21" s="4" t="s">
        <v>25</v>
      </c>
      <c r="E21" s="3"/>
      <c r="F21" s="33"/>
      <c r="G21" s="3"/>
      <c r="H21" s="27"/>
      <c r="I21" s="40"/>
    </row>
    <row r="22" spans="1:9" ht="24" customHeight="1" x14ac:dyDescent="0.25">
      <c r="A22" s="7" t="s">
        <v>68</v>
      </c>
      <c r="B22" s="6" t="s">
        <v>18</v>
      </c>
      <c r="C22" s="11">
        <v>93593</v>
      </c>
      <c r="D22" s="1" t="s">
        <v>27</v>
      </c>
      <c r="E22" s="5" t="s">
        <v>28</v>
      </c>
      <c r="F22" s="10">
        <f>(F17+F20)*57</f>
        <v>12085.140000000001</v>
      </c>
      <c r="G22" s="10"/>
      <c r="H22" s="34">
        <f>((G22*($I$6/100))+G22)</f>
        <v>0</v>
      </c>
      <c r="I22" s="44">
        <f>F22*H22</f>
        <v>0</v>
      </c>
    </row>
    <row r="23" spans="1:9" ht="21.75" customHeight="1" x14ac:dyDescent="0.25">
      <c r="A23" s="7" t="s">
        <v>69</v>
      </c>
      <c r="B23" s="6" t="s">
        <v>18</v>
      </c>
      <c r="C23" s="11">
        <v>72891</v>
      </c>
      <c r="D23" s="1" t="s">
        <v>30</v>
      </c>
      <c r="E23" s="7" t="s">
        <v>31</v>
      </c>
      <c r="F23" s="34">
        <f>F17+F20</f>
        <v>212.02</v>
      </c>
      <c r="G23" s="7"/>
      <c r="H23" s="34">
        <f>((G23*($I$6/100))+G23)</f>
        <v>0</v>
      </c>
      <c r="I23" s="44">
        <f>F23*H23</f>
        <v>0</v>
      </c>
    </row>
    <row r="24" spans="1:9" x14ac:dyDescent="0.25">
      <c r="A24" s="86" t="s">
        <v>77</v>
      </c>
      <c r="B24" s="87"/>
      <c r="C24" s="87"/>
      <c r="D24" s="87"/>
      <c r="E24" s="87"/>
      <c r="F24" s="87"/>
      <c r="G24" s="87"/>
      <c r="H24" s="88"/>
      <c r="I24" s="42">
        <f>SUM(I15:I23)</f>
        <v>0</v>
      </c>
    </row>
    <row r="25" spans="1:9" x14ac:dyDescent="0.25">
      <c r="A25" s="2">
        <v>3</v>
      </c>
      <c r="B25" s="3"/>
      <c r="C25" s="27"/>
      <c r="D25" s="4" t="s">
        <v>32</v>
      </c>
      <c r="E25" s="3"/>
      <c r="F25" s="33"/>
      <c r="G25" s="3"/>
      <c r="H25" s="27"/>
      <c r="I25" s="40"/>
    </row>
    <row r="26" spans="1:9" x14ac:dyDescent="0.25">
      <c r="A26" s="23">
        <v>3.1</v>
      </c>
      <c r="B26" s="3"/>
      <c r="C26" s="27"/>
      <c r="D26" s="4" t="s">
        <v>33</v>
      </c>
      <c r="E26" s="3"/>
      <c r="F26" s="33"/>
      <c r="G26" s="3"/>
      <c r="H26" s="27"/>
      <c r="I26" s="40"/>
    </row>
    <row r="27" spans="1:9" ht="22.5" x14ac:dyDescent="0.25">
      <c r="A27" s="7" t="s">
        <v>34</v>
      </c>
      <c r="B27" s="6" t="s">
        <v>18</v>
      </c>
      <c r="C27" s="11">
        <v>72947</v>
      </c>
      <c r="D27" s="1" t="s">
        <v>35</v>
      </c>
      <c r="E27" s="7" t="s">
        <v>19</v>
      </c>
      <c r="F27" s="34">
        <v>181.97</v>
      </c>
      <c r="G27" s="10"/>
      <c r="H27" s="34">
        <f>((G27*($I$6/100))+G27)</f>
        <v>0</v>
      </c>
      <c r="I27" s="41">
        <f>F27*H27</f>
        <v>0</v>
      </c>
    </row>
    <row r="28" spans="1:9" x14ac:dyDescent="0.25">
      <c r="A28" s="23">
        <v>3.2</v>
      </c>
      <c r="B28" s="3"/>
      <c r="C28" s="27"/>
      <c r="D28" s="4" t="s">
        <v>36</v>
      </c>
      <c r="E28" s="3"/>
      <c r="F28" s="3"/>
      <c r="G28" s="3"/>
      <c r="H28" s="27"/>
      <c r="I28" s="40"/>
    </row>
    <row r="29" spans="1:9" x14ac:dyDescent="0.25">
      <c r="A29" s="7" t="s">
        <v>37</v>
      </c>
      <c r="B29" s="6" t="s">
        <v>38</v>
      </c>
      <c r="C29" s="11">
        <v>7264</v>
      </c>
      <c r="D29" s="6" t="s">
        <v>39</v>
      </c>
      <c r="E29" s="7" t="s">
        <v>40</v>
      </c>
      <c r="F29" s="34">
        <v>3.98</v>
      </c>
      <c r="G29" s="7"/>
      <c r="H29" s="34">
        <f t="shared" ref="H29:H34" si="0">((G29*($I$6/100))+G29)</f>
        <v>0</v>
      </c>
      <c r="I29" s="44">
        <f t="shared" ref="I29:I34" si="1">F29*H29</f>
        <v>0</v>
      </c>
    </row>
    <row r="30" spans="1:9" ht="16.5" customHeight="1" x14ac:dyDescent="0.25">
      <c r="A30" s="7" t="s">
        <v>41</v>
      </c>
      <c r="B30" s="6" t="s">
        <v>18</v>
      </c>
      <c r="C30" s="7" t="s">
        <v>42</v>
      </c>
      <c r="D30" s="6" t="s">
        <v>43</v>
      </c>
      <c r="E30" s="8" t="s">
        <v>44</v>
      </c>
      <c r="F30" s="34">
        <v>6</v>
      </c>
      <c r="G30" s="7"/>
      <c r="H30" s="34">
        <f t="shared" si="0"/>
        <v>0</v>
      </c>
      <c r="I30" s="44">
        <f t="shared" si="1"/>
        <v>0</v>
      </c>
    </row>
    <row r="31" spans="1:9" ht="22.5" x14ac:dyDescent="0.25">
      <c r="A31" s="7" t="s">
        <v>45</v>
      </c>
      <c r="B31" s="6" t="s">
        <v>46</v>
      </c>
      <c r="C31" s="11">
        <v>7696</v>
      </c>
      <c r="D31" s="6" t="s">
        <v>47</v>
      </c>
      <c r="E31" s="7" t="s">
        <v>48</v>
      </c>
      <c r="F31" s="34">
        <v>24.3</v>
      </c>
      <c r="G31" s="7"/>
      <c r="H31" s="34">
        <f t="shared" si="0"/>
        <v>0</v>
      </c>
      <c r="I31" s="44">
        <f t="shared" si="1"/>
        <v>0</v>
      </c>
    </row>
    <row r="32" spans="1:9" ht="22.5" x14ac:dyDescent="0.25">
      <c r="A32" s="7" t="s">
        <v>49</v>
      </c>
      <c r="B32" s="6" t="s">
        <v>18</v>
      </c>
      <c r="C32" s="11">
        <v>96522</v>
      </c>
      <c r="D32" s="1" t="s">
        <v>50</v>
      </c>
      <c r="E32" s="7" t="s">
        <v>51</v>
      </c>
      <c r="F32" s="34">
        <v>0.41</v>
      </c>
      <c r="G32" s="7"/>
      <c r="H32" s="34">
        <f t="shared" si="0"/>
        <v>0</v>
      </c>
      <c r="I32" s="44">
        <f t="shared" si="1"/>
        <v>0</v>
      </c>
    </row>
    <row r="33" spans="1:9" ht="22.5" x14ac:dyDescent="0.25">
      <c r="A33" s="7" t="s">
        <v>52</v>
      </c>
      <c r="B33" s="6" t="s">
        <v>18</v>
      </c>
      <c r="C33" s="11">
        <v>94965</v>
      </c>
      <c r="D33" s="6" t="s">
        <v>73</v>
      </c>
      <c r="E33" s="7" t="s">
        <v>51</v>
      </c>
      <c r="F33" s="34">
        <v>0.41</v>
      </c>
      <c r="G33" s="7"/>
      <c r="H33" s="34">
        <f t="shared" si="0"/>
        <v>0</v>
      </c>
      <c r="I33" s="44">
        <f t="shared" si="1"/>
        <v>0</v>
      </c>
    </row>
    <row r="34" spans="1:9" x14ac:dyDescent="0.25">
      <c r="A34" s="7" t="s">
        <v>53</v>
      </c>
      <c r="B34" s="6" t="s">
        <v>18</v>
      </c>
      <c r="C34" s="7" t="s">
        <v>54</v>
      </c>
      <c r="D34" s="6" t="s">
        <v>55</v>
      </c>
      <c r="E34" s="7" t="s">
        <v>51</v>
      </c>
      <c r="F34" s="34">
        <v>0.41</v>
      </c>
      <c r="G34" s="7"/>
      <c r="H34" s="34">
        <f t="shared" si="0"/>
        <v>0</v>
      </c>
      <c r="I34" s="44">
        <f t="shared" si="1"/>
        <v>0</v>
      </c>
    </row>
    <row r="35" spans="1:9" x14ac:dyDescent="0.25">
      <c r="A35" s="86" t="s">
        <v>79</v>
      </c>
      <c r="B35" s="87"/>
      <c r="C35" s="87"/>
      <c r="D35" s="87"/>
      <c r="E35" s="87"/>
      <c r="F35" s="87"/>
      <c r="G35" s="87"/>
      <c r="H35" s="88"/>
      <c r="I35" s="42">
        <f>SUM(I27:I34)</f>
        <v>0</v>
      </c>
    </row>
    <row r="36" spans="1:9" x14ac:dyDescent="0.25">
      <c r="A36" s="2">
        <v>4</v>
      </c>
      <c r="B36" s="3"/>
      <c r="C36" s="27"/>
      <c r="D36" s="4" t="s">
        <v>56</v>
      </c>
      <c r="E36" s="3"/>
      <c r="F36" s="33"/>
      <c r="G36" s="3"/>
      <c r="H36" s="27"/>
      <c r="I36" s="40"/>
    </row>
    <row r="37" spans="1:9" x14ac:dyDescent="0.25">
      <c r="A37" s="12">
        <v>4.0999999999999996</v>
      </c>
      <c r="B37" s="6" t="s">
        <v>74</v>
      </c>
      <c r="C37" s="11">
        <v>1</v>
      </c>
      <c r="D37" s="6" t="s">
        <v>57</v>
      </c>
      <c r="E37" s="7" t="s">
        <v>44</v>
      </c>
      <c r="F37" s="10">
        <v>2</v>
      </c>
      <c r="G37" s="7"/>
      <c r="H37" s="34">
        <f>((G37*($I$6/100))+G37)</f>
        <v>0</v>
      </c>
      <c r="I37" s="44">
        <f>H37*F37</f>
        <v>0</v>
      </c>
    </row>
    <row r="38" spans="1:9" x14ac:dyDescent="0.25">
      <c r="A38" s="12">
        <v>4.2</v>
      </c>
      <c r="B38" s="6" t="s">
        <v>74</v>
      </c>
      <c r="C38" s="11">
        <v>2</v>
      </c>
      <c r="D38" s="6" t="s">
        <v>58</v>
      </c>
      <c r="E38" s="7" t="s">
        <v>44</v>
      </c>
      <c r="F38" s="10">
        <v>2</v>
      </c>
      <c r="G38" s="7"/>
      <c r="H38" s="34">
        <f>((G38*($I$6/100))+G38)</f>
        <v>0</v>
      </c>
      <c r="I38" s="44">
        <f>H38*F38</f>
        <v>0</v>
      </c>
    </row>
    <row r="39" spans="1:9" ht="14.25" customHeight="1" x14ac:dyDescent="0.25">
      <c r="A39" s="12">
        <v>4.3</v>
      </c>
      <c r="B39" s="6" t="s">
        <v>74</v>
      </c>
      <c r="C39" s="11">
        <v>3</v>
      </c>
      <c r="D39" s="6" t="s">
        <v>75</v>
      </c>
      <c r="E39" s="7" t="s">
        <v>44</v>
      </c>
      <c r="F39" s="10">
        <v>2</v>
      </c>
      <c r="G39" s="7"/>
      <c r="H39" s="34">
        <f>((G39*($I$6/100))+G39)</f>
        <v>0</v>
      </c>
      <c r="I39" s="44">
        <f>H39*F39</f>
        <v>0</v>
      </c>
    </row>
    <row r="40" spans="1:9" x14ac:dyDescent="0.25">
      <c r="A40" s="12">
        <v>4.4000000000000004</v>
      </c>
      <c r="B40" s="6" t="s">
        <v>74</v>
      </c>
      <c r="C40" s="11">
        <v>4</v>
      </c>
      <c r="D40" s="6" t="s">
        <v>59</v>
      </c>
      <c r="E40" s="7" t="s">
        <v>44</v>
      </c>
      <c r="F40" s="10">
        <v>2</v>
      </c>
      <c r="G40" s="7"/>
      <c r="H40" s="34">
        <f>((G40*($I$6/100))+G40)</f>
        <v>0</v>
      </c>
      <c r="I40" s="44">
        <f>H40*F40</f>
        <v>0</v>
      </c>
    </row>
    <row r="41" spans="1:9" x14ac:dyDescent="0.25">
      <c r="A41" s="86" t="s">
        <v>80</v>
      </c>
      <c r="B41" s="87"/>
      <c r="C41" s="87"/>
      <c r="D41" s="87"/>
      <c r="E41" s="87"/>
      <c r="F41" s="87"/>
      <c r="G41" s="87"/>
      <c r="H41" s="88"/>
      <c r="I41" s="42">
        <f>SUM(I37:I40)</f>
        <v>0</v>
      </c>
    </row>
    <row r="42" spans="1:9" x14ac:dyDescent="0.25">
      <c r="A42" s="86" t="s">
        <v>60</v>
      </c>
      <c r="B42" s="87"/>
      <c r="C42" s="87"/>
      <c r="D42" s="87"/>
      <c r="E42" s="87"/>
      <c r="F42" s="87"/>
      <c r="G42" s="87"/>
      <c r="H42" s="88"/>
      <c r="I42" s="42">
        <f>I41+I35+I24+I13</f>
        <v>0</v>
      </c>
    </row>
    <row r="43" spans="1:9" x14ac:dyDescent="0.25">
      <c r="A43" s="108"/>
      <c r="B43" s="108"/>
      <c r="C43" s="108"/>
      <c r="D43" s="108"/>
      <c r="E43" s="108"/>
      <c r="F43" s="108"/>
      <c r="G43" s="108"/>
      <c r="H43" s="108"/>
      <c r="I43" s="108"/>
    </row>
    <row r="44" spans="1:9" x14ac:dyDescent="0.25">
      <c r="A44" s="112" t="s">
        <v>61</v>
      </c>
      <c r="B44" s="113"/>
      <c r="C44" s="113"/>
      <c r="D44" s="113"/>
      <c r="E44" s="113"/>
      <c r="F44" s="113"/>
      <c r="G44" s="113"/>
      <c r="H44" s="113"/>
      <c r="I44" s="114"/>
    </row>
    <row r="45" spans="1:9" x14ac:dyDescent="0.25">
      <c r="A45" s="83" t="s">
        <v>149</v>
      </c>
      <c r="B45" s="84"/>
      <c r="C45" s="84"/>
      <c r="D45" s="84"/>
      <c r="E45" s="84"/>
      <c r="F45" s="84"/>
      <c r="G45" s="84"/>
      <c r="H45" s="84"/>
      <c r="I45" s="85"/>
    </row>
    <row r="46" spans="1:9" x14ac:dyDescent="0.25">
      <c r="A46" s="115"/>
      <c r="B46" s="115"/>
      <c r="C46" s="115"/>
      <c r="D46" s="115"/>
      <c r="E46" s="115"/>
      <c r="F46" s="115"/>
      <c r="G46" s="115"/>
      <c r="H46" s="115"/>
      <c r="I46" s="115"/>
    </row>
  </sheetData>
  <mergeCells count="17">
    <mergeCell ref="A41:H41"/>
    <mergeCell ref="A1:I1"/>
    <mergeCell ref="A2:I2"/>
    <mergeCell ref="A3:I3"/>
    <mergeCell ref="A4:I4"/>
    <mergeCell ref="A5:F5"/>
    <mergeCell ref="A6:F6"/>
    <mergeCell ref="A7:I7"/>
    <mergeCell ref="A8:I8"/>
    <mergeCell ref="A13:H13"/>
    <mergeCell ref="A24:H24"/>
    <mergeCell ref="A35:H35"/>
    <mergeCell ref="A42:H42"/>
    <mergeCell ref="A43:I43"/>
    <mergeCell ref="A44:I44"/>
    <mergeCell ref="A46:I46"/>
    <mergeCell ref="A45:I45"/>
  </mergeCells>
  <pageMargins left="0.511811024" right="0.511811024" top="0.78740157499999996" bottom="0.78740157499999996" header="0.31496062000000002" footer="0.31496062000000002"/>
  <pageSetup paperSize="9" scale="9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28" workbookViewId="0">
      <selection activeCell="A44" sqref="A44:I47"/>
    </sheetView>
  </sheetViews>
  <sheetFormatPr defaultRowHeight="15" x14ac:dyDescent="0.25"/>
  <cols>
    <col min="1" max="1" width="4.7109375" bestFit="1" customWidth="1"/>
    <col min="2" max="2" width="11.7109375" customWidth="1"/>
    <col min="4" max="4" width="55.5703125" customWidth="1"/>
    <col min="6" max="6" width="12.42578125" customWidth="1"/>
    <col min="7" max="7" width="14.5703125" customWidth="1"/>
    <col min="8" max="8" width="15" customWidth="1"/>
    <col min="9" max="9" width="13.140625" customWidth="1"/>
  </cols>
  <sheetData>
    <row r="1" spans="1:9" ht="15.75" x14ac:dyDescent="0.25">
      <c r="A1" s="89" t="s">
        <v>151</v>
      </c>
      <c r="B1" s="90"/>
      <c r="C1" s="90"/>
      <c r="D1" s="90"/>
      <c r="E1" s="90"/>
      <c r="F1" s="90"/>
      <c r="G1" s="90"/>
      <c r="H1" s="90"/>
      <c r="I1" s="91"/>
    </row>
    <row r="2" spans="1:9" x14ac:dyDescent="0.25">
      <c r="A2" s="92"/>
      <c r="B2" s="93"/>
      <c r="C2" s="93"/>
      <c r="D2" s="93"/>
      <c r="E2" s="93"/>
      <c r="F2" s="93"/>
      <c r="G2" s="93"/>
      <c r="H2" s="93"/>
      <c r="I2" s="93"/>
    </row>
    <row r="3" spans="1:9" x14ac:dyDescent="0.25">
      <c r="A3" s="94"/>
      <c r="B3" s="93"/>
      <c r="C3" s="93"/>
      <c r="D3" s="93"/>
      <c r="E3" s="93"/>
      <c r="F3" s="93"/>
      <c r="G3" s="93"/>
      <c r="H3" s="93"/>
      <c r="I3" s="93"/>
    </row>
    <row r="4" spans="1:9" x14ac:dyDescent="0.25">
      <c r="A4" s="95"/>
      <c r="B4" s="96"/>
      <c r="C4" s="96"/>
      <c r="D4" s="96"/>
      <c r="E4" s="96"/>
      <c r="F4" s="96"/>
      <c r="G4" s="96"/>
      <c r="H4" s="96"/>
      <c r="I4" s="96"/>
    </row>
    <row r="5" spans="1:9" x14ac:dyDescent="0.25">
      <c r="A5" s="102"/>
      <c r="B5" s="103"/>
      <c r="C5" s="103"/>
      <c r="D5" s="103"/>
      <c r="E5" s="103"/>
      <c r="F5" s="104"/>
      <c r="G5" s="17" t="s">
        <v>2</v>
      </c>
      <c r="H5" s="17" t="s">
        <v>3</v>
      </c>
      <c r="I5" s="18" t="s">
        <v>4</v>
      </c>
    </row>
    <row r="6" spans="1:9" x14ac:dyDescent="0.25">
      <c r="A6" s="105"/>
      <c r="B6" s="106"/>
      <c r="C6" s="106"/>
      <c r="D6" s="106"/>
      <c r="E6" s="106"/>
      <c r="F6" s="107"/>
      <c r="G6" s="19">
        <v>43647</v>
      </c>
      <c r="H6" s="20" t="s">
        <v>5</v>
      </c>
      <c r="I6" s="38" t="s">
        <v>6</v>
      </c>
    </row>
    <row r="7" spans="1:9" x14ac:dyDescent="0.25">
      <c r="A7" s="97"/>
      <c r="B7" s="97"/>
      <c r="C7" s="97"/>
      <c r="D7" s="97"/>
      <c r="E7" s="97"/>
      <c r="F7" s="97"/>
      <c r="G7" s="97"/>
      <c r="H7" s="97"/>
      <c r="I7" s="97"/>
    </row>
    <row r="8" spans="1:9" x14ac:dyDescent="0.25">
      <c r="A8" s="98" t="s">
        <v>7</v>
      </c>
      <c r="B8" s="99"/>
      <c r="C8" s="99"/>
      <c r="D8" s="99"/>
      <c r="E8" s="99"/>
      <c r="F8" s="99"/>
      <c r="G8" s="99"/>
      <c r="H8" s="99"/>
      <c r="I8" s="100"/>
    </row>
    <row r="9" spans="1:9" ht="22.5" x14ac:dyDescent="0.25">
      <c r="A9" s="31" t="s">
        <v>8</v>
      </c>
      <c r="B9" s="31" t="s">
        <v>9</v>
      </c>
      <c r="C9" s="31" t="s">
        <v>10</v>
      </c>
      <c r="D9" s="31" t="s">
        <v>11</v>
      </c>
      <c r="E9" s="26" t="s">
        <v>12</v>
      </c>
      <c r="F9" s="26" t="s">
        <v>13</v>
      </c>
      <c r="G9" s="32" t="s">
        <v>14</v>
      </c>
      <c r="H9" s="30" t="s">
        <v>15</v>
      </c>
      <c r="I9" s="39" t="s">
        <v>16</v>
      </c>
    </row>
    <row r="10" spans="1:9" x14ac:dyDescent="0.25">
      <c r="A10" s="2">
        <v>1</v>
      </c>
      <c r="B10" s="3"/>
      <c r="C10" s="27"/>
      <c r="D10" s="4" t="s">
        <v>17</v>
      </c>
      <c r="E10" s="3"/>
      <c r="F10" s="33"/>
      <c r="G10" s="3"/>
      <c r="H10" s="27"/>
      <c r="I10" s="40"/>
    </row>
    <row r="11" spans="1:9" ht="22.5" x14ac:dyDescent="0.25">
      <c r="A11" s="12" t="s">
        <v>71</v>
      </c>
      <c r="B11" s="6" t="s">
        <v>18</v>
      </c>
      <c r="C11" s="11">
        <v>78472</v>
      </c>
      <c r="D11" s="6" t="s">
        <v>70</v>
      </c>
      <c r="E11" s="7" t="s">
        <v>19</v>
      </c>
      <c r="F11" s="34">
        <v>1053.9000000000001</v>
      </c>
      <c r="G11" s="10"/>
      <c r="H11" s="34">
        <f>((G11*($I$6/100))+G11)</f>
        <v>0</v>
      </c>
      <c r="I11" s="41">
        <f>H11*F11</f>
        <v>0</v>
      </c>
    </row>
    <row r="12" spans="1:9" x14ac:dyDescent="0.25">
      <c r="A12" s="12" t="s">
        <v>87</v>
      </c>
      <c r="B12" s="6" t="s">
        <v>18</v>
      </c>
      <c r="C12" s="48">
        <v>99814</v>
      </c>
      <c r="D12" s="6" t="s">
        <v>86</v>
      </c>
      <c r="E12" s="7" t="s">
        <v>19</v>
      </c>
      <c r="F12" s="53">
        <f>F11</f>
        <v>1053.9000000000001</v>
      </c>
      <c r="G12" s="56"/>
      <c r="H12" s="34">
        <f>((G12*($I$6/100))+G12)</f>
        <v>0</v>
      </c>
      <c r="I12" s="41">
        <f>H12*F12</f>
        <v>0</v>
      </c>
    </row>
    <row r="13" spans="1:9" x14ac:dyDescent="0.25">
      <c r="A13" s="86" t="s">
        <v>20</v>
      </c>
      <c r="B13" s="87"/>
      <c r="C13" s="87"/>
      <c r="D13" s="87"/>
      <c r="E13" s="87"/>
      <c r="F13" s="87"/>
      <c r="G13" s="87"/>
      <c r="H13" s="101"/>
      <c r="I13" s="42">
        <f>SUM(I11:I12)</f>
        <v>0</v>
      </c>
    </row>
    <row r="14" spans="1:9" x14ac:dyDescent="0.25">
      <c r="A14" s="2">
        <v>2</v>
      </c>
      <c r="B14" s="3"/>
      <c r="C14" s="27"/>
      <c r="D14" s="4" t="s">
        <v>21</v>
      </c>
      <c r="E14" s="3"/>
      <c r="F14" s="33"/>
      <c r="G14" s="15"/>
      <c r="H14" s="36"/>
      <c r="I14" s="43"/>
    </row>
    <row r="15" spans="1:9" x14ac:dyDescent="0.25">
      <c r="A15" s="23" t="s">
        <v>62</v>
      </c>
      <c r="B15" s="3"/>
      <c r="C15" s="27"/>
      <c r="D15" s="4" t="s">
        <v>22</v>
      </c>
      <c r="E15" s="3"/>
      <c r="F15" s="33"/>
      <c r="G15" s="3"/>
      <c r="H15" s="27"/>
      <c r="I15" s="45"/>
    </row>
    <row r="16" spans="1:9" x14ac:dyDescent="0.25">
      <c r="A16" s="7" t="s">
        <v>78</v>
      </c>
      <c r="B16" s="6" t="s">
        <v>18</v>
      </c>
      <c r="C16" s="11">
        <v>72943</v>
      </c>
      <c r="D16" s="6" t="s">
        <v>23</v>
      </c>
      <c r="E16" s="7" t="s">
        <v>19</v>
      </c>
      <c r="F16" s="34">
        <f>F12</f>
        <v>1053.9000000000001</v>
      </c>
      <c r="G16" s="56"/>
      <c r="H16" s="34">
        <f>((G16*($I$6/100))+G16)</f>
        <v>0</v>
      </c>
      <c r="I16" s="44">
        <f>F16*H16</f>
        <v>0</v>
      </c>
    </row>
    <row r="17" spans="1:9" ht="33.75" x14ac:dyDescent="0.25">
      <c r="A17" s="7" t="s">
        <v>85</v>
      </c>
      <c r="B17" s="9" t="s">
        <v>18</v>
      </c>
      <c r="C17" s="29">
        <v>95994</v>
      </c>
      <c r="D17" s="6" t="s">
        <v>72</v>
      </c>
      <c r="E17" s="10" t="s">
        <v>24</v>
      </c>
      <c r="F17" s="34">
        <f>F16*0.04</f>
        <v>42.156000000000006</v>
      </c>
      <c r="G17" s="34"/>
      <c r="H17" s="37">
        <f>((G17*($I$6/100))+G17)</f>
        <v>0</v>
      </c>
      <c r="I17" s="41">
        <f>F17*H17</f>
        <v>0</v>
      </c>
    </row>
    <row r="18" spans="1:9" x14ac:dyDescent="0.25">
      <c r="A18" s="23" t="s">
        <v>67</v>
      </c>
      <c r="B18" s="3"/>
      <c r="C18" s="27"/>
      <c r="D18" s="4" t="s">
        <v>25</v>
      </c>
      <c r="E18" s="3"/>
      <c r="F18" s="33"/>
      <c r="G18" s="3"/>
      <c r="H18" s="27"/>
      <c r="I18" s="40"/>
    </row>
    <row r="19" spans="1:9" ht="22.5" x14ac:dyDescent="0.25">
      <c r="A19" s="7" t="s">
        <v>68</v>
      </c>
      <c r="B19" s="6" t="s">
        <v>18</v>
      </c>
      <c r="C19" s="11">
        <v>93593</v>
      </c>
      <c r="D19" s="6" t="s">
        <v>100</v>
      </c>
      <c r="E19" s="5" t="s">
        <v>28</v>
      </c>
      <c r="F19" s="34">
        <f>F17*57</f>
        <v>2402.8920000000003</v>
      </c>
      <c r="G19" s="10"/>
      <c r="H19" s="34">
        <f>((G19*($I$6/100))+G19)</f>
        <v>0</v>
      </c>
      <c r="I19" s="44">
        <f>F19*H19</f>
        <v>0</v>
      </c>
    </row>
    <row r="20" spans="1:9" ht="22.5" x14ac:dyDescent="0.25">
      <c r="A20" s="7" t="s">
        <v>69</v>
      </c>
      <c r="B20" s="6" t="s">
        <v>18</v>
      </c>
      <c r="C20" s="11">
        <v>72891</v>
      </c>
      <c r="D20" s="6" t="s">
        <v>99</v>
      </c>
      <c r="E20" s="7" t="s">
        <v>31</v>
      </c>
      <c r="F20" s="34">
        <f>F17</f>
        <v>42.156000000000006</v>
      </c>
      <c r="G20" s="7"/>
      <c r="H20" s="34">
        <f>((G20*($I$6/100))+G20)</f>
        <v>0</v>
      </c>
      <c r="I20" s="44">
        <f>F20*H20</f>
        <v>0</v>
      </c>
    </row>
    <row r="21" spans="1:9" x14ac:dyDescent="0.25">
      <c r="A21" s="86" t="s">
        <v>77</v>
      </c>
      <c r="B21" s="87"/>
      <c r="C21" s="87"/>
      <c r="D21" s="87"/>
      <c r="E21" s="87"/>
      <c r="F21" s="87"/>
      <c r="G21" s="87"/>
      <c r="H21" s="88"/>
      <c r="I21" s="42">
        <f>SUM(I15:I20)</f>
        <v>0</v>
      </c>
    </row>
    <row r="22" spans="1:9" x14ac:dyDescent="0.25">
      <c r="A22" s="2">
        <v>3</v>
      </c>
      <c r="B22" s="3"/>
      <c r="C22" s="27"/>
      <c r="D22" s="4" t="s">
        <v>32</v>
      </c>
      <c r="E22" s="3"/>
      <c r="F22" s="33"/>
      <c r="G22" s="3"/>
      <c r="H22" s="27"/>
      <c r="I22" s="40"/>
    </row>
    <row r="23" spans="1:9" x14ac:dyDescent="0.25">
      <c r="A23" s="23">
        <v>3.1</v>
      </c>
      <c r="B23" s="3"/>
      <c r="C23" s="27"/>
      <c r="D23" s="4" t="s">
        <v>33</v>
      </c>
      <c r="E23" s="3"/>
      <c r="F23" s="33"/>
      <c r="G23" s="3"/>
      <c r="H23" s="27"/>
      <c r="I23" s="40"/>
    </row>
    <row r="24" spans="1:9" ht="22.5" x14ac:dyDescent="0.25">
      <c r="A24" s="7" t="s">
        <v>34</v>
      </c>
      <c r="B24" s="6" t="s">
        <v>18</v>
      </c>
      <c r="C24" s="11">
        <v>72947</v>
      </c>
      <c r="D24" s="6" t="s">
        <v>98</v>
      </c>
      <c r="E24" s="7" t="s">
        <v>19</v>
      </c>
      <c r="F24" s="34">
        <v>71.12</v>
      </c>
      <c r="G24" s="10"/>
      <c r="H24" s="34">
        <f>((G24*($I$6/100))+G24)</f>
        <v>0</v>
      </c>
      <c r="I24" s="41">
        <f>F24*H24</f>
        <v>0</v>
      </c>
    </row>
    <row r="25" spans="1:9" x14ac:dyDescent="0.25">
      <c r="A25" s="23">
        <v>3.2</v>
      </c>
      <c r="B25" s="3"/>
      <c r="C25" s="27"/>
      <c r="D25" s="4" t="s">
        <v>36</v>
      </c>
      <c r="E25" s="3"/>
      <c r="F25" s="3"/>
      <c r="G25" s="3"/>
      <c r="H25" s="27"/>
      <c r="I25" s="40"/>
    </row>
    <row r="26" spans="1:9" x14ac:dyDescent="0.25">
      <c r="A26" s="7" t="s">
        <v>37</v>
      </c>
      <c r="B26" s="6" t="s">
        <v>38</v>
      </c>
      <c r="C26" s="11">
        <v>7264</v>
      </c>
      <c r="D26" s="6" t="s">
        <v>39</v>
      </c>
      <c r="E26" s="7" t="s">
        <v>40</v>
      </c>
      <c r="F26" s="34">
        <v>2.16</v>
      </c>
      <c r="G26" s="56"/>
      <c r="H26" s="34">
        <f t="shared" ref="H26:H31" si="0">((G26*($I$6/100))+G26)</f>
        <v>0</v>
      </c>
      <c r="I26" s="44">
        <f t="shared" ref="I26:I31" si="1">F26*H26</f>
        <v>0</v>
      </c>
    </row>
    <row r="27" spans="1:9" ht="22.5" x14ac:dyDescent="0.25">
      <c r="A27" s="7" t="s">
        <v>41</v>
      </c>
      <c r="B27" s="6" t="s">
        <v>18</v>
      </c>
      <c r="C27" s="7" t="s">
        <v>42</v>
      </c>
      <c r="D27" s="6" t="s">
        <v>43</v>
      </c>
      <c r="E27" s="8" t="s">
        <v>44</v>
      </c>
      <c r="F27" s="34">
        <v>4</v>
      </c>
      <c r="G27" s="56"/>
      <c r="H27" s="34">
        <f t="shared" si="0"/>
        <v>0</v>
      </c>
      <c r="I27" s="44">
        <f t="shared" si="1"/>
        <v>0</v>
      </c>
    </row>
    <row r="28" spans="1:9" ht="22.5" x14ac:dyDescent="0.25">
      <c r="A28" s="7" t="s">
        <v>45</v>
      </c>
      <c r="B28" s="6" t="s">
        <v>46</v>
      </c>
      <c r="C28" s="11">
        <v>7696</v>
      </c>
      <c r="D28" s="6" t="s">
        <v>47</v>
      </c>
      <c r="E28" s="7" t="s">
        <v>48</v>
      </c>
      <c r="F28" s="34">
        <v>13.5</v>
      </c>
      <c r="G28" s="56"/>
      <c r="H28" s="34">
        <f t="shared" si="0"/>
        <v>0</v>
      </c>
      <c r="I28" s="44">
        <f t="shared" si="1"/>
        <v>0</v>
      </c>
    </row>
    <row r="29" spans="1:9" ht="22.5" x14ac:dyDescent="0.25">
      <c r="A29" s="7" t="s">
        <v>49</v>
      </c>
      <c r="B29" s="6" t="s">
        <v>18</v>
      </c>
      <c r="C29" s="11">
        <v>96522</v>
      </c>
      <c r="D29" s="1" t="s">
        <v>50</v>
      </c>
      <c r="E29" s="7" t="s">
        <v>51</v>
      </c>
      <c r="F29" s="34">
        <v>0.23</v>
      </c>
      <c r="G29" s="56"/>
      <c r="H29" s="34">
        <f t="shared" si="0"/>
        <v>0</v>
      </c>
      <c r="I29" s="44">
        <f t="shared" si="1"/>
        <v>0</v>
      </c>
    </row>
    <row r="30" spans="1:9" ht="22.5" x14ac:dyDescent="0.25">
      <c r="A30" s="7" t="s">
        <v>52</v>
      </c>
      <c r="B30" s="6" t="s">
        <v>18</v>
      </c>
      <c r="C30" s="11">
        <v>94965</v>
      </c>
      <c r="D30" s="6" t="s">
        <v>73</v>
      </c>
      <c r="E30" s="7" t="s">
        <v>51</v>
      </c>
      <c r="F30" s="34">
        <v>0.23</v>
      </c>
      <c r="G30" s="56"/>
      <c r="H30" s="34">
        <f t="shared" si="0"/>
        <v>0</v>
      </c>
      <c r="I30" s="44">
        <f t="shared" si="1"/>
        <v>0</v>
      </c>
    </row>
    <row r="31" spans="1:9" x14ac:dyDescent="0.25">
      <c r="A31" s="7" t="s">
        <v>53</v>
      </c>
      <c r="B31" s="6" t="s">
        <v>18</v>
      </c>
      <c r="C31" s="7" t="s">
        <v>54</v>
      </c>
      <c r="D31" s="6" t="s">
        <v>55</v>
      </c>
      <c r="E31" s="7" t="s">
        <v>51</v>
      </c>
      <c r="F31" s="34">
        <v>0.23</v>
      </c>
      <c r="G31" s="56"/>
      <c r="H31" s="34">
        <f t="shared" si="0"/>
        <v>0</v>
      </c>
      <c r="I31" s="44">
        <f t="shared" si="1"/>
        <v>0</v>
      </c>
    </row>
    <row r="32" spans="1:9" x14ac:dyDescent="0.25">
      <c r="A32" s="86" t="s">
        <v>79</v>
      </c>
      <c r="B32" s="87"/>
      <c r="C32" s="87"/>
      <c r="D32" s="87"/>
      <c r="E32" s="87"/>
      <c r="F32" s="87"/>
      <c r="G32" s="87"/>
      <c r="H32" s="88"/>
      <c r="I32" s="42">
        <f>SUM(I24:I31)</f>
        <v>0</v>
      </c>
    </row>
    <row r="33" spans="1:9" x14ac:dyDescent="0.25">
      <c r="A33" s="2">
        <v>4</v>
      </c>
      <c r="B33" s="3"/>
      <c r="C33" s="27"/>
      <c r="D33" s="4" t="s">
        <v>56</v>
      </c>
      <c r="E33" s="3"/>
      <c r="F33" s="33"/>
      <c r="G33" s="3"/>
      <c r="H33" s="27"/>
      <c r="I33" s="40"/>
    </row>
    <row r="34" spans="1:9" x14ac:dyDescent="0.25">
      <c r="A34" s="12">
        <v>4.0999999999999996</v>
      </c>
      <c r="B34" s="6" t="s">
        <v>74</v>
      </c>
      <c r="C34" s="11">
        <v>1</v>
      </c>
      <c r="D34" s="6" t="s">
        <v>57</v>
      </c>
      <c r="E34" s="7" t="s">
        <v>44</v>
      </c>
      <c r="F34" s="10">
        <v>1</v>
      </c>
      <c r="G34" s="7"/>
      <c r="H34" s="34">
        <f>((G34*($I$6/100))+G34)</f>
        <v>0</v>
      </c>
      <c r="I34" s="44">
        <f>H34*F34</f>
        <v>0</v>
      </c>
    </row>
    <row r="35" spans="1:9" x14ac:dyDescent="0.25">
      <c r="A35" s="12">
        <v>4.2</v>
      </c>
      <c r="B35" s="6" t="s">
        <v>74</v>
      </c>
      <c r="C35" s="11">
        <v>2</v>
      </c>
      <c r="D35" s="6" t="s">
        <v>58</v>
      </c>
      <c r="E35" s="7" t="s">
        <v>44</v>
      </c>
      <c r="F35" s="10">
        <v>2</v>
      </c>
      <c r="G35" s="7"/>
      <c r="H35" s="34">
        <f>((G35*($I$6/100))+G35)</f>
        <v>0</v>
      </c>
      <c r="I35" s="44">
        <f>H35*F35</f>
        <v>0</v>
      </c>
    </row>
    <row r="36" spans="1:9" ht="22.5" x14ac:dyDescent="0.25">
      <c r="A36" s="12">
        <v>4.3</v>
      </c>
      <c r="B36" s="6" t="s">
        <v>74</v>
      </c>
      <c r="C36" s="11">
        <v>3</v>
      </c>
      <c r="D36" s="6" t="s">
        <v>75</v>
      </c>
      <c r="E36" s="7" t="s">
        <v>44</v>
      </c>
      <c r="F36" s="10">
        <v>1</v>
      </c>
      <c r="G36" s="7"/>
      <c r="H36" s="34">
        <f>((G36*($I$6/100))+G36)</f>
        <v>0</v>
      </c>
      <c r="I36" s="44">
        <f>H36*F36</f>
        <v>0</v>
      </c>
    </row>
    <row r="37" spans="1:9" x14ac:dyDescent="0.25">
      <c r="A37" s="12">
        <v>4.4000000000000004</v>
      </c>
      <c r="B37" s="6" t="s">
        <v>74</v>
      </c>
      <c r="C37" s="11">
        <v>4</v>
      </c>
      <c r="D37" s="6" t="s">
        <v>59</v>
      </c>
      <c r="E37" s="7" t="s">
        <v>44</v>
      </c>
      <c r="F37" s="10">
        <v>1</v>
      </c>
      <c r="G37" s="7"/>
      <c r="H37" s="34">
        <f>((G37*($I$6/100))+G37)</f>
        <v>0</v>
      </c>
      <c r="I37" s="44">
        <f>H37*F37</f>
        <v>0</v>
      </c>
    </row>
    <row r="38" spans="1:9" x14ac:dyDescent="0.25">
      <c r="A38" s="86" t="s">
        <v>80</v>
      </c>
      <c r="B38" s="87"/>
      <c r="C38" s="87"/>
      <c r="D38" s="87"/>
      <c r="E38" s="87"/>
      <c r="F38" s="87"/>
      <c r="G38" s="87"/>
      <c r="H38" s="88"/>
      <c r="I38" s="42">
        <f>SUM(I34:I37)</f>
        <v>0</v>
      </c>
    </row>
    <row r="39" spans="1:9" x14ac:dyDescent="0.25">
      <c r="A39" s="86" t="s">
        <v>60</v>
      </c>
      <c r="B39" s="87"/>
      <c r="C39" s="87"/>
      <c r="D39" s="87"/>
      <c r="E39" s="87"/>
      <c r="F39" s="87"/>
      <c r="G39" s="87"/>
      <c r="H39" s="88"/>
      <c r="I39" s="42">
        <f>I38+I32+I21+I13</f>
        <v>0</v>
      </c>
    </row>
    <row r="40" spans="1:9" x14ac:dyDescent="0.25">
      <c r="A40" s="108"/>
      <c r="B40" s="108"/>
      <c r="C40" s="108"/>
      <c r="D40" s="108"/>
      <c r="E40" s="108"/>
      <c r="F40" s="108"/>
      <c r="G40" s="108"/>
      <c r="H40" s="108"/>
      <c r="I40" s="108"/>
    </row>
    <row r="41" spans="1:9" x14ac:dyDescent="0.25">
      <c r="A41" s="112" t="s">
        <v>61</v>
      </c>
      <c r="B41" s="113"/>
      <c r="C41" s="113"/>
      <c r="D41" s="113"/>
      <c r="E41" s="113"/>
      <c r="F41" s="113"/>
      <c r="G41" s="113"/>
      <c r="H41" s="113"/>
      <c r="I41" s="114"/>
    </row>
    <row r="42" spans="1:9" x14ac:dyDescent="0.25">
      <c r="A42" s="83" t="s">
        <v>152</v>
      </c>
      <c r="B42" s="84"/>
      <c r="C42" s="84"/>
      <c r="D42" s="84"/>
      <c r="E42" s="84"/>
      <c r="F42" s="84"/>
      <c r="G42" s="84"/>
      <c r="H42" s="84"/>
      <c r="I42" s="85"/>
    </row>
    <row r="43" spans="1:9" x14ac:dyDescent="0.25">
      <c r="A43" s="115"/>
      <c r="B43" s="115"/>
      <c r="C43" s="115"/>
      <c r="D43" s="115"/>
      <c r="E43" s="115"/>
      <c r="F43" s="115"/>
      <c r="G43" s="115"/>
      <c r="H43" s="115"/>
      <c r="I43" s="115"/>
    </row>
  </sheetData>
  <mergeCells count="17">
    <mergeCell ref="A38:H38"/>
    <mergeCell ref="A1:I1"/>
    <mergeCell ref="A2:I2"/>
    <mergeCell ref="A3:I3"/>
    <mergeCell ref="A4:I4"/>
    <mergeCell ref="A5:F5"/>
    <mergeCell ref="A6:F6"/>
    <mergeCell ref="A7:I7"/>
    <mergeCell ref="A8:I8"/>
    <mergeCell ref="A13:H13"/>
    <mergeCell ref="A21:H21"/>
    <mergeCell ref="A32:H32"/>
    <mergeCell ref="A39:H39"/>
    <mergeCell ref="A40:I40"/>
    <mergeCell ref="A41:I41"/>
    <mergeCell ref="A43:I43"/>
    <mergeCell ref="A42:I42"/>
  </mergeCells>
  <pageMargins left="0.511811024" right="0.511811024" top="0.78740157499999996" bottom="0.78740157499999996" header="0.31496062000000002" footer="0.31496062000000002"/>
  <pageSetup paperSize="9" scale="9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opLeftCell="A10" workbookViewId="0">
      <selection activeCell="A30" sqref="A30:H33"/>
    </sheetView>
  </sheetViews>
  <sheetFormatPr defaultRowHeight="15" x14ac:dyDescent="0.25"/>
  <cols>
    <col min="2" max="2" width="53.5703125" customWidth="1"/>
    <col min="3" max="3" width="13.7109375" customWidth="1"/>
    <col min="4" max="4" width="19.5703125" customWidth="1"/>
    <col min="5" max="5" width="12.42578125" customWidth="1"/>
    <col min="6" max="6" width="15.140625" customWidth="1"/>
    <col min="7" max="7" width="18.85546875" customWidth="1"/>
    <col min="8" max="8" width="14.42578125" bestFit="1" customWidth="1"/>
  </cols>
  <sheetData>
    <row r="1" spans="1:8" ht="15.75" x14ac:dyDescent="0.25">
      <c r="A1" s="89" t="s">
        <v>106</v>
      </c>
      <c r="B1" s="90"/>
      <c r="C1" s="90"/>
      <c r="D1" s="90"/>
      <c r="E1" s="90"/>
      <c r="F1" s="90"/>
      <c r="G1" s="90"/>
      <c r="H1" s="91"/>
    </row>
    <row r="2" spans="1:8" x14ac:dyDescent="0.25">
      <c r="A2" s="92"/>
      <c r="B2" s="93"/>
      <c r="C2" s="93"/>
      <c r="D2" s="93"/>
      <c r="E2" s="93"/>
      <c r="F2" s="93"/>
      <c r="G2" s="93"/>
      <c r="H2" s="93"/>
    </row>
    <row r="3" spans="1:8" x14ac:dyDescent="0.25">
      <c r="A3" s="94"/>
      <c r="B3" s="93"/>
      <c r="C3" s="93"/>
      <c r="D3" s="93"/>
      <c r="E3" s="93"/>
      <c r="F3" s="93"/>
      <c r="G3" s="93"/>
      <c r="H3" s="93"/>
    </row>
    <row r="4" spans="1:8" x14ac:dyDescent="0.25">
      <c r="A4" s="95"/>
      <c r="B4" s="96"/>
      <c r="C4" s="96"/>
      <c r="D4" s="96"/>
      <c r="E4" s="96"/>
      <c r="F4" s="96"/>
      <c r="G4" s="96"/>
      <c r="H4" s="96"/>
    </row>
    <row r="5" spans="1:8" ht="15" customHeight="1" x14ac:dyDescent="0.25">
      <c r="A5" s="102"/>
      <c r="B5" s="103"/>
      <c r="C5" s="103"/>
      <c r="D5" s="103"/>
      <c r="E5" s="104"/>
      <c r="F5" s="17" t="s">
        <v>2</v>
      </c>
      <c r="G5" s="17" t="s">
        <v>3</v>
      </c>
      <c r="H5" s="18" t="s">
        <v>4</v>
      </c>
    </row>
    <row r="6" spans="1:8" ht="15" customHeight="1" x14ac:dyDescent="0.25">
      <c r="A6" s="105"/>
      <c r="B6" s="106"/>
      <c r="C6" s="106"/>
      <c r="D6" s="106"/>
      <c r="E6" s="107"/>
      <c r="F6" s="19">
        <v>43647</v>
      </c>
      <c r="G6" s="20" t="s">
        <v>5</v>
      </c>
      <c r="H6" s="38" t="s">
        <v>6</v>
      </c>
    </row>
    <row r="7" spans="1:8" x14ac:dyDescent="0.25">
      <c r="A7" s="67"/>
      <c r="B7" s="67"/>
      <c r="C7" s="67"/>
      <c r="D7" s="67"/>
      <c r="E7" s="68"/>
      <c r="F7" s="54"/>
      <c r="G7" s="54"/>
      <c r="H7" s="69"/>
    </row>
    <row r="8" spans="1:8" x14ac:dyDescent="0.25">
      <c r="A8" s="98" t="s">
        <v>110</v>
      </c>
      <c r="B8" s="99"/>
      <c r="C8" s="99"/>
      <c r="D8" s="99"/>
      <c r="E8" s="99"/>
      <c r="F8" s="99"/>
      <c r="G8" s="99"/>
      <c r="H8" s="100"/>
    </row>
    <row r="9" spans="1:8" ht="33.75" x14ac:dyDescent="0.25">
      <c r="A9" s="31" t="s">
        <v>8</v>
      </c>
      <c r="B9" s="31" t="s">
        <v>11</v>
      </c>
      <c r="C9" s="26" t="s">
        <v>109</v>
      </c>
      <c r="D9" s="26" t="s">
        <v>111</v>
      </c>
      <c r="E9" s="31" t="s">
        <v>112</v>
      </c>
      <c r="F9" s="58" t="s">
        <v>113</v>
      </c>
      <c r="G9" s="26" t="s">
        <v>156</v>
      </c>
      <c r="H9" s="39" t="s">
        <v>16</v>
      </c>
    </row>
    <row r="10" spans="1:8" x14ac:dyDescent="0.25">
      <c r="A10" s="2">
        <v>1</v>
      </c>
      <c r="B10" s="118" t="s">
        <v>107</v>
      </c>
      <c r="C10" s="119"/>
      <c r="D10" s="119"/>
      <c r="E10" s="119"/>
      <c r="F10" s="119"/>
      <c r="G10" s="119"/>
      <c r="H10" s="120"/>
    </row>
    <row r="11" spans="1:8" x14ac:dyDescent="0.25">
      <c r="A11" s="12" t="s">
        <v>71</v>
      </c>
      <c r="B11" s="6" t="s">
        <v>108</v>
      </c>
      <c r="C11" s="59"/>
      <c r="D11" s="60"/>
      <c r="E11" s="60"/>
      <c r="F11" s="60"/>
      <c r="G11" s="60"/>
      <c r="H11" s="61"/>
    </row>
    <row r="12" spans="1:8" x14ac:dyDescent="0.25">
      <c r="A12" s="12" t="s">
        <v>87</v>
      </c>
      <c r="B12" s="6" t="s">
        <v>118</v>
      </c>
      <c r="C12" s="59"/>
      <c r="D12" s="60"/>
      <c r="E12" s="60"/>
      <c r="F12" s="60"/>
      <c r="G12" s="60"/>
      <c r="H12" s="61"/>
    </row>
    <row r="13" spans="1:8" x14ac:dyDescent="0.25">
      <c r="A13" s="12" t="s">
        <v>114</v>
      </c>
      <c r="B13" s="6" t="s">
        <v>123</v>
      </c>
      <c r="C13" s="59"/>
      <c r="D13" s="60"/>
      <c r="E13" s="60"/>
      <c r="F13" s="60"/>
      <c r="G13" s="60"/>
      <c r="H13" s="61"/>
    </row>
    <row r="14" spans="1:8" x14ac:dyDescent="0.25">
      <c r="A14" s="12" t="s">
        <v>115</v>
      </c>
      <c r="B14" s="6" t="s">
        <v>124</v>
      </c>
      <c r="C14" s="59"/>
      <c r="D14" s="60"/>
      <c r="E14" s="60"/>
      <c r="F14" s="60"/>
      <c r="G14" s="60"/>
      <c r="H14" s="61"/>
    </row>
    <row r="15" spans="1:8" x14ac:dyDescent="0.25">
      <c r="A15" s="12" t="s">
        <v>116</v>
      </c>
      <c r="B15" s="6" t="s">
        <v>126</v>
      </c>
      <c r="C15" s="59"/>
      <c r="D15" s="60"/>
      <c r="E15" s="60"/>
      <c r="F15" s="60"/>
      <c r="G15" s="60"/>
      <c r="H15" s="61"/>
    </row>
    <row r="16" spans="1:8" x14ac:dyDescent="0.25">
      <c r="A16" s="12" t="s">
        <v>117</v>
      </c>
      <c r="B16" s="6" t="s">
        <v>135</v>
      </c>
      <c r="C16" s="59"/>
      <c r="D16" s="60"/>
      <c r="E16" s="60"/>
      <c r="F16" s="60"/>
      <c r="G16" s="60"/>
      <c r="H16" s="61"/>
    </row>
    <row r="17" spans="1:8" x14ac:dyDescent="0.25">
      <c r="A17" s="12" t="s">
        <v>128</v>
      </c>
      <c r="B17" s="6" t="s">
        <v>137</v>
      </c>
      <c r="C17" s="59"/>
      <c r="D17" s="60"/>
      <c r="E17" s="60"/>
      <c r="F17" s="60"/>
      <c r="G17" s="60"/>
      <c r="H17" s="61"/>
    </row>
    <row r="18" spans="1:8" x14ac:dyDescent="0.25">
      <c r="A18" s="12" t="s">
        <v>129</v>
      </c>
      <c r="B18" s="6" t="s">
        <v>139</v>
      </c>
      <c r="C18" s="59"/>
      <c r="D18" s="60"/>
      <c r="E18" s="60"/>
      <c r="F18" s="60"/>
      <c r="G18" s="60"/>
      <c r="H18" s="61"/>
    </row>
    <row r="19" spans="1:8" x14ac:dyDescent="0.25">
      <c r="A19" s="12" t="s">
        <v>130</v>
      </c>
      <c r="B19" s="6" t="s">
        <v>145</v>
      </c>
      <c r="C19" s="59"/>
      <c r="D19" s="60"/>
      <c r="E19" s="60"/>
      <c r="F19" s="60"/>
      <c r="G19" s="60"/>
      <c r="H19" s="61"/>
    </row>
    <row r="20" spans="1:8" x14ac:dyDescent="0.25">
      <c r="A20" s="12" t="s">
        <v>131</v>
      </c>
      <c r="B20" s="6" t="s">
        <v>147</v>
      </c>
      <c r="C20" s="59"/>
      <c r="D20" s="60"/>
      <c r="E20" s="60"/>
      <c r="F20" s="60"/>
      <c r="G20" s="60"/>
      <c r="H20" s="61"/>
    </row>
    <row r="21" spans="1:8" x14ac:dyDescent="0.25">
      <c r="A21" s="12" t="s">
        <v>132</v>
      </c>
      <c r="B21" s="6" t="s">
        <v>150</v>
      </c>
      <c r="C21" s="59"/>
      <c r="D21" s="60"/>
      <c r="E21" s="60"/>
      <c r="F21" s="60"/>
      <c r="G21" s="60"/>
      <c r="H21" s="61"/>
    </row>
    <row r="22" spans="1:8" x14ac:dyDescent="0.25">
      <c r="A22" s="12" t="s">
        <v>133</v>
      </c>
      <c r="B22" s="6" t="s">
        <v>153</v>
      </c>
      <c r="C22" s="59"/>
      <c r="D22" s="60"/>
      <c r="E22" s="60"/>
      <c r="F22" s="60"/>
      <c r="G22" s="60"/>
      <c r="H22" s="61"/>
    </row>
    <row r="23" spans="1:8" x14ac:dyDescent="0.25">
      <c r="A23" s="116" t="s">
        <v>154</v>
      </c>
      <c r="B23" s="117"/>
      <c r="C23" s="63">
        <f>SUM(C11:C22)</f>
        <v>0</v>
      </c>
      <c r="D23" s="63">
        <f>SUM(D11:D22)</f>
        <v>0</v>
      </c>
      <c r="E23" s="63">
        <f>SUM(E11:E22)</f>
        <v>0</v>
      </c>
      <c r="F23" s="63">
        <f>SUM(F11:F22)</f>
        <v>0</v>
      </c>
      <c r="G23" s="63"/>
      <c r="H23" s="64">
        <f>SUM(H11:H22)</f>
        <v>0</v>
      </c>
    </row>
    <row r="24" spans="1:8" x14ac:dyDescent="0.25">
      <c r="A24" s="2">
        <v>2</v>
      </c>
      <c r="B24" s="118" t="s">
        <v>158</v>
      </c>
      <c r="C24" s="119"/>
      <c r="D24" s="119"/>
      <c r="E24" s="119"/>
      <c r="F24" s="119"/>
      <c r="G24" s="119"/>
      <c r="H24" s="120"/>
    </row>
    <row r="25" spans="1:8" x14ac:dyDescent="0.25">
      <c r="A25" s="12" t="s">
        <v>62</v>
      </c>
      <c r="B25" s="6" t="s">
        <v>155</v>
      </c>
      <c r="C25" s="59"/>
      <c r="D25" s="60"/>
      <c r="E25" s="60"/>
      <c r="F25" s="60"/>
      <c r="G25" s="60"/>
      <c r="H25" s="61"/>
    </row>
    <row r="26" spans="1:8" x14ac:dyDescent="0.25">
      <c r="A26" s="121" t="s">
        <v>157</v>
      </c>
      <c r="B26" s="122"/>
      <c r="C26" s="65"/>
      <c r="D26" s="66"/>
      <c r="E26" s="66"/>
      <c r="F26" s="66"/>
      <c r="G26" s="70">
        <f>G25</f>
        <v>0</v>
      </c>
      <c r="H26" s="71">
        <f>H25</f>
        <v>0</v>
      </c>
    </row>
    <row r="27" spans="1:8" x14ac:dyDescent="0.25">
      <c r="A27" s="123" t="s">
        <v>159</v>
      </c>
      <c r="B27" s="124"/>
      <c r="C27" s="124"/>
      <c r="D27" s="124"/>
      <c r="E27" s="124"/>
      <c r="F27" s="124"/>
      <c r="G27" s="125"/>
      <c r="H27" s="72">
        <f>H23+H26</f>
        <v>0</v>
      </c>
    </row>
  </sheetData>
  <mergeCells count="12">
    <mergeCell ref="A23:B23"/>
    <mergeCell ref="B10:H10"/>
    <mergeCell ref="B24:H24"/>
    <mergeCell ref="A26:B26"/>
    <mergeCell ref="A27:G27"/>
    <mergeCell ref="A8:H8"/>
    <mergeCell ref="A1:H1"/>
    <mergeCell ref="A2:H2"/>
    <mergeCell ref="A3:H3"/>
    <mergeCell ref="A4:H4"/>
    <mergeCell ref="A5:E5"/>
    <mergeCell ref="A6:E6"/>
  </mergeCells>
  <pageMargins left="0.511811024" right="0.511811024" top="0.78740157499999996" bottom="0.78740157499999996" header="0.31496062000000002" footer="0.31496062000000002"/>
  <pageSetup paperSize="9" scale="8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7"/>
  <sheetViews>
    <sheetView tabSelected="1" topLeftCell="A209" workbookViewId="0">
      <selection activeCell="A245" sqref="A245:J247"/>
    </sheetView>
  </sheetViews>
  <sheetFormatPr defaultRowHeight="15" x14ac:dyDescent="0.25"/>
  <cols>
    <col min="2" max="2" width="41.28515625" customWidth="1"/>
    <col min="4" max="4" width="14.140625" customWidth="1"/>
    <col min="5" max="5" width="10.28515625" customWidth="1"/>
    <col min="6" max="6" width="12.42578125" bestFit="1" customWidth="1"/>
    <col min="7" max="7" width="11" customWidth="1"/>
    <col min="8" max="8" width="12.42578125" bestFit="1" customWidth="1"/>
    <col min="10" max="10" width="12.42578125" customWidth="1"/>
    <col min="12" max="12" width="11" customWidth="1"/>
  </cols>
  <sheetData>
    <row r="1" spans="1:12" ht="15.75" customHeight="1" x14ac:dyDescent="0.25">
      <c r="A1" s="126" t="s">
        <v>201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5" customHeight="1" x14ac:dyDescent="0.25">
      <c r="A2" s="128" t="s">
        <v>162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30"/>
    </row>
    <row r="3" spans="1:12" ht="15" customHeight="1" x14ac:dyDescent="0.25">
      <c r="A3" s="131" t="s">
        <v>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3"/>
    </row>
    <row r="4" spans="1:12" ht="15" customHeight="1" x14ac:dyDescent="0.25">
      <c r="A4" s="134" t="s">
        <v>161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6"/>
    </row>
    <row r="5" spans="1:12" ht="15" customHeight="1" x14ac:dyDescent="0.25">
      <c r="A5" s="137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9"/>
    </row>
    <row r="6" spans="1:12" x14ac:dyDescent="0.25">
      <c r="A6" s="142" t="s">
        <v>163</v>
      </c>
      <c r="B6" s="142" t="s">
        <v>164</v>
      </c>
      <c r="C6" s="144" t="s">
        <v>165</v>
      </c>
      <c r="D6" s="145" t="s">
        <v>166</v>
      </c>
      <c r="E6" s="146" t="s">
        <v>167</v>
      </c>
      <c r="F6" s="146"/>
      <c r="G6" s="146"/>
      <c r="H6" s="146"/>
      <c r="I6" s="146"/>
      <c r="J6" s="146"/>
      <c r="K6" s="146"/>
      <c r="L6" s="146"/>
    </row>
    <row r="7" spans="1:12" x14ac:dyDescent="0.25">
      <c r="A7" s="143"/>
      <c r="B7" s="143"/>
      <c r="C7" s="144"/>
      <c r="D7" s="145"/>
      <c r="E7" s="147" t="s">
        <v>168</v>
      </c>
      <c r="F7" s="147"/>
      <c r="G7" s="147" t="s">
        <v>169</v>
      </c>
      <c r="H7" s="147"/>
      <c r="I7" s="147" t="s">
        <v>170</v>
      </c>
      <c r="J7" s="147"/>
      <c r="K7" s="147" t="s">
        <v>171</v>
      </c>
      <c r="L7" s="147"/>
    </row>
    <row r="8" spans="1:12" x14ac:dyDescent="0.25">
      <c r="A8" s="73"/>
      <c r="B8" s="73"/>
      <c r="C8" s="74" t="s">
        <v>172</v>
      </c>
      <c r="D8" s="74" t="s">
        <v>173</v>
      </c>
      <c r="E8" s="73" t="s">
        <v>172</v>
      </c>
      <c r="F8" s="73" t="s">
        <v>174</v>
      </c>
      <c r="G8" s="73" t="s">
        <v>172</v>
      </c>
      <c r="H8" s="73" t="s">
        <v>174</v>
      </c>
      <c r="I8" s="73" t="s">
        <v>172</v>
      </c>
      <c r="J8" s="73" t="s">
        <v>174</v>
      </c>
      <c r="K8" s="73" t="s">
        <v>172</v>
      </c>
      <c r="L8" s="73" t="s">
        <v>174</v>
      </c>
    </row>
    <row r="9" spans="1:12" x14ac:dyDescent="0.25">
      <c r="A9" s="73">
        <v>1</v>
      </c>
      <c r="B9" s="73" t="s">
        <v>175</v>
      </c>
      <c r="C9" s="75" t="e">
        <f>(D9*100)/$D$13</f>
        <v>#DIV/0!</v>
      </c>
      <c r="D9" s="76"/>
      <c r="E9" s="77">
        <v>100</v>
      </c>
      <c r="F9" s="78">
        <f>D9</f>
        <v>0</v>
      </c>
      <c r="G9" s="77"/>
      <c r="H9" s="78"/>
      <c r="I9" s="77"/>
      <c r="J9" s="78"/>
      <c r="K9" s="77"/>
      <c r="L9" s="78"/>
    </row>
    <row r="10" spans="1:12" x14ac:dyDescent="0.25">
      <c r="A10" s="73">
        <v>2</v>
      </c>
      <c r="B10" s="79" t="s">
        <v>110</v>
      </c>
      <c r="C10" s="75" t="e">
        <f t="shared" ref="C10:C12" si="0">(D10*100)/$D$13</f>
        <v>#DIV/0!</v>
      </c>
      <c r="D10" s="76"/>
      <c r="E10" s="77">
        <v>100</v>
      </c>
      <c r="F10" s="78">
        <f>D10</f>
        <v>0</v>
      </c>
      <c r="G10" s="77"/>
      <c r="H10" s="78"/>
      <c r="I10" s="77"/>
      <c r="J10" s="78"/>
      <c r="K10" s="77"/>
      <c r="L10" s="78"/>
    </row>
    <row r="11" spans="1:12" x14ac:dyDescent="0.25">
      <c r="A11" s="73">
        <v>3</v>
      </c>
      <c r="B11" s="73" t="s">
        <v>179</v>
      </c>
      <c r="C11" s="75" t="e">
        <f t="shared" si="0"/>
        <v>#DIV/0!</v>
      </c>
      <c r="D11" s="78"/>
      <c r="E11" s="77"/>
      <c r="F11" s="78"/>
      <c r="G11" s="77">
        <v>100</v>
      </c>
      <c r="H11" s="78">
        <f>D11</f>
        <v>0</v>
      </c>
      <c r="I11" s="77"/>
      <c r="J11" s="78"/>
      <c r="K11" s="77"/>
      <c r="L11" s="78"/>
    </row>
    <row r="12" spans="1:12" x14ac:dyDescent="0.25">
      <c r="A12" s="73">
        <v>4</v>
      </c>
      <c r="B12" s="73" t="s">
        <v>180</v>
      </c>
      <c r="C12" s="75" t="e">
        <f t="shared" si="0"/>
        <v>#DIV/0!</v>
      </c>
      <c r="D12" s="78"/>
      <c r="E12" s="77"/>
      <c r="F12" s="78"/>
      <c r="G12" s="77">
        <v>100</v>
      </c>
      <c r="H12" s="78">
        <f>D12</f>
        <v>0</v>
      </c>
      <c r="I12" s="77"/>
      <c r="J12" s="78"/>
      <c r="K12" s="77"/>
      <c r="L12" s="78"/>
    </row>
    <row r="13" spans="1:12" x14ac:dyDescent="0.25">
      <c r="A13" s="140" t="s">
        <v>176</v>
      </c>
      <c r="B13" s="73" t="s">
        <v>177</v>
      </c>
      <c r="C13" s="141" t="e">
        <f>SUM(C9:C12)</f>
        <v>#DIV/0!</v>
      </c>
      <c r="D13" s="141"/>
      <c r="E13" s="77" t="e">
        <f>(F13*100)/D13</f>
        <v>#DIV/0!</v>
      </c>
      <c r="F13" s="77">
        <f>SUM(F9:F12)</f>
        <v>0</v>
      </c>
      <c r="G13" s="77" t="e">
        <f>(H13*100)/D13</f>
        <v>#DIV/0!</v>
      </c>
      <c r="H13" s="77">
        <f>SUM(H11:H12)</f>
        <v>0</v>
      </c>
      <c r="I13" s="77"/>
      <c r="J13" s="80"/>
      <c r="K13" s="77"/>
      <c r="L13" s="80"/>
    </row>
    <row r="14" spans="1:12" x14ac:dyDescent="0.25">
      <c r="A14" s="140"/>
      <c r="B14" s="73" t="s">
        <v>178</v>
      </c>
      <c r="C14" s="141"/>
      <c r="D14" s="141"/>
      <c r="E14" s="77" t="e">
        <f>E13</f>
        <v>#DIV/0!</v>
      </c>
      <c r="F14" s="77">
        <f>F13</f>
        <v>0</v>
      </c>
      <c r="G14" s="77" t="e">
        <f>E14+G13</f>
        <v>#DIV/0!</v>
      </c>
      <c r="H14" s="77">
        <f>H13+F14+0.01</f>
        <v>0.01</v>
      </c>
      <c r="I14" s="77"/>
      <c r="J14" s="77"/>
      <c r="K14" s="77"/>
      <c r="L14" s="77"/>
    </row>
    <row r="19" spans="1:12" ht="15.75" x14ac:dyDescent="0.25">
      <c r="A19" s="126" t="s">
        <v>200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</row>
    <row r="20" spans="1:12" x14ac:dyDescent="0.25">
      <c r="A20" s="128" t="s">
        <v>162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30"/>
    </row>
    <row r="21" spans="1:12" x14ac:dyDescent="0.25">
      <c r="A21" s="131" t="s">
        <v>0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3"/>
    </row>
    <row r="22" spans="1:12" x14ac:dyDescent="0.25">
      <c r="A22" s="134" t="s">
        <v>181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6"/>
    </row>
    <row r="23" spans="1:12" x14ac:dyDescent="0.25">
      <c r="A23" s="137" t="s">
        <v>1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9"/>
    </row>
    <row r="24" spans="1:12" x14ac:dyDescent="0.25">
      <c r="A24" s="142" t="s">
        <v>163</v>
      </c>
      <c r="B24" s="142" t="s">
        <v>164</v>
      </c>
      <c r="C24" s="144" t="s">
        <v>165</v>
      </c>
      <c r="D24" s="145" t="s">
        <v>166</v>
      </c>
      <c r="E24" s="146" t="s">
        <v>167</v>
      </c>
      <c r="F24" s="146"/>
      <c r="G24" s="146"/>
      <c r="H24" s="146"/>
      <c r="I24" s="146"/>
      <c r="J24" s="146"/>
      <c r="K24" s="146"/>
      <c r="L24" s="146"/>
    </row>
    <row r="25" spans="1:12" x14ac:dyDescent="0.25">
      <c r="A25" s="143"/>
      <c r="B25" s="143"/>
      <c r="C25" s="144"/>
      <c r="D25" s="145"/>
      <c r="E25" s="147" t="s">
        <v>168</v>
      </c>
      <c r="F25" s="147"/>
      <c r="G25" s="147" t="s">
        <v>169</v>
      </c>
      <c r="H25" s="147"/>
      <c r="I25" s="147" t="s">
        <v>170</v>
      </c>
      <c r="J25" s="147"/>
      <c r="K25" s="147" t="s">
        <v>171</v>
      </c>
      <c r="L25" s="147"/>
    </row>
    <row r="26" spans="1:12" x14ac:dyDescent="0.25">
      <c r="A26" s="73"/>
      <c r="B26" s="73"/>
      <c r="C26" s="74" t="s">
        <v>172</v>
      </c>
      <c r="D26" s="74" t="s">
        <v>173</v>
      </c>
      <c r="E26" s="73" t="s">
        <v>172</v>
      </c>
      <c r="F26" s="73" t="s">
        <v>174</v>
      </c>
      <c r="G26" s="73" t="s">
        <v>172</v>
      </c>
      <c r="H26" s="73" t="s">
        <v>174</v>
      </c>
      <c r="I26" s="73" t="s">
        <v>172</v>
      </c>
      <c r="J26" s="73" t="s">
        <v>174</v>
      </c>
      <c r="K26" s="73" t="s">
        <v>172</v>
      </c>
      <c r="L26" s="73" t="s">
        <v>174</v>
      </c>
    </row>
    <row r="27" spans="1:12" x14ac:dyDescent="0.25">
      <c r="A27" s="73">
        <v>1</v>
      </c>
      <c r="B27" s="73" t="s">
        <v>175</v>
      </c>
      <c r="C27" s="75" t="e">
        <f>(D27*100)/$D$13</f>
        <v>#DIV/0!</v>
      </c>
      <c r="D27" s="76"/>
      <c r="E27" s="77">
        <v>100</v>
      </c>
      <c r="F27" s="78">
        <f>D27</f>
        <v>0</v>
      </c>
      <c r="G27" s="77"/>
      <c r="H27" s="78"/>
      <c r="I27" s="77"/>
      <c r="J27" s="78"/>
      <c r="K27" s="77"/>
      <c r="L27" s="78"/>
    </row>
    <row r="28" spans="1:12" x14ac:dyDescent="0.25">
      <c r="A28" s="73">
        <v>2</v>
      </c>
      <c r="B28" s="79" t="s">
        <v>110</v>
      </c>
      <c r="C28" s="75" t="e">
        <f t="shared" ref="C28:C30" si="1">(D28*100)/$D$13</f>
        <v>#DIV/0!</v>
      </c>
      <c r="D28" s="76"/>
      <c r="E28" s="77">
        <v>100</v>
      </c>
      <c r="F28" s="78">
        <f>D28</f>
        <v>0</v>
      </c>
      <c r="G28" s="77"/>
      <c r="H28" s="78"/>
      <c r="I28" s="77"/>
      <c r="J28" s="78"/>
      <c r="K28" s="77"/>
      <c r="L28" s="78"/>
    </row>
    <row r="29" spans="1:12" x14ac:dyDescent="0.25">
      <c r="A29" s="73">
        <v>3</v>
      </c>
      <c r="B29" s="73" t="s">
        <v>179</v>
      </c>
      <c r="C29" s="75" t="e">
        <f t="shared" si="1"/>
        <v>#DIV/0!</v>
      </c>
      <c r="D29" s="78"/>
      <c r="E29" s="77"/>
      <c r="F29" s="78"/>
      <c r="G29" s="77">
        <v>100</v>
      </c>
      <c r="H29" s="78">
        <f>D29</f>
        <v>0</v>
      </c>
      <c r="I29" s="77"/>
      <c r="J29" s="78"/>
      <c r="K29" s="77"/>
      <c r="L29" s="78"/>
    </row>
    <row r="30" spans="1:12" x14ac:dyDescent="0.25">
      <c r="A30" s="73">
        <v>4</v>
      </c>
      <c r="B30" s="73" t="s">
        <v>180</v>
      </c>
      <c r="C30" s="75" t="e">
        <f t="shared" si="1"/>
        <v>#DIV/0!</v>
      </c>
      <c r="D30" s="78"/>
      <c r="E30" s="77"/>
      <c r="F30" s="78"/>
      <c r="G30" s="77">
        <v>100</v>
      </c>
      <c r="H30" s="78">
        <f>D30</f>
        <v>0</v>
      </c>
      <c r="I30" s="77"/>
      <c r="J30" s="78"/>
      <c r="K30" s="77"/>
      <c r="L30" s="78"/>
    </row>
    <row r="31" spans="1:12" x14ac:dyDescent="0.25">
      <c r="A31" s="140" t="s">
        <v>176</v>
      </c>
      <c r="B31" s="73" t="s">
        <v>177</v>
      </c>
      <c r="C31" s="141" t="e">
        <f>SUM(C27:C30)</f>
        <v>#DIV/0!</v>
      </c>
      <c r="D31" s="141"/>
      <c r="E31" s="77" t="e">
        <f>(F31*100)/D31</f>
        <v>#DIV/0!</v>
      </c>
      <c r="F31" s="77">
        <f>SUM(F27:F30)</f>
        <v>0</v>
      </c>
      <c r="G31" s="77" t="e">
        <f>(H31*100)/D31</f>
        <v>#DIV/0!</v>
      </c>
      <c r="H31" s="77">
        <f>SUM(H29:H30)</f>
        <v>0</v>
      </c>
      <c r="I31" s="77"/>
      <c r="J31" s="80"/>
      <c r="K31" s="77"/>
      <c r="L31" s="80"/>
    </row>
    <row r="32" spans="1:12" x14ac:dyDescent="0.25">
      <c r="A32" s="140"/>
      <c r="B32" s="73" t="s">
        <v>178</v>
      </c>
      <c r="C32" s="141"/>
      <c r="D32" s="141"/>
      <c r="E32" s="77" t="e">
        <f>E31</f>
        <v>#DIV/0!</v>
      </c>
      <c r="F32" s="77">
        <f>F31</f>
        <v>0</v>
      </c>
      <c r="G32" s="77" t="e">
        <f>E32+G31</f>
        <v>#DIV/0!</v>
      </c>
      <c r="H32" s="77">
        <f>H31+F32</f>
        <v>0</v>
      </c>
      <c r="I32" s="77"/>
      <c r="J32" s="77"/>
      <c r="K32" s="77"/>
      <c r="L32" s="77"/>
    </row>
    <row r="34" spans="1:12" x14ac:dyDescent="0.25">
      <c r="A34" s="82"/>
      <c r="B34" s="82"/>
      <c r="C34" s="82"/>
      <c r="D34" s="82"/>
      <c r="E34" s="82"/>
      <c r="F34" s="82"/>
      <c r="G34" s="82"/>
      <c r="H34" s="82"/>
    </row>
    <row r="35" spans="1:12" x14ac:dyDescent="0.25">
      <c r="A35" s="55"/>
      <c r="B35" s="55"/>
      <c r="C35" s="55"/>
      <c r="D35" s="55"/>
      <c r="E35" s="55"/>
      <c r="F35" s="55"/>
      <c r="G35" s="55"/>
      <c r="H35" s="55"/>
    </row>
    <row r="36" spans="1:12" ht="30" customHeight="1" x14ac:dyDescent="0.25">
      <c r="A36" s="24"/>
      <c r="B36" s="13"/>
      <c r="C36" s="24"/>
      <c r="D36" s="81"/>
      <c r="E36" s="81"/>
      <c r="F36" s="148"/>
      <c r="G36" s="148"/>
      <c r="H36" s="149"/>
      <c r="I36" s="150"/>
      <c r="J36" s="150"/>
    </row>
    <row r="37" spans="1:12" x14ac:dyDescent="0.25">
      <c r="A37" s="25"/>
      <c r="C37" s="25"/>
      <c r="F37" s="35"/>
      <c r="H37" s="25"/>
    </row>
    <row r="38" spans="1:12" x14ac:dyDescent="0.25">
      <c r="A38" s="25"/>
      <c r="C38" s="25"/>
    </row>
    <row r="39" spans="1:12" ht="15.75" x14ac:dyDescent="0.25">
      <c r="A39" s="126" t="s">
        <v>199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</row>
    <row r="40" spans="1:12" x14ac:dyDescent="0.25">
      <c r="A40" s="128" t="s">
        <v>162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30"/>
    </row>
    <row r="41" spans="1:12" x14ac:dyDescent="0.25">
      <c r="A41" s="131" t="s">
        <v>0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3"/>
    </row>
    <row r="42" spans="1:12" x14ac:dyDescent="0.25">
      <c r="A42" s="134" t="s">
        <v>182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6"/>
    </row>
    <row r="43" spans="1:12" x14ac:dyDescent="0.25">
      <c r="A43" s="137" t="s">
        <v>1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9"/>
    </row>
    <row r="44" spans="1:12" x14ac:dyDescent="0.25">
      <c r="A44" s="142" t="s">
        <v>163</v>
      </c>
      <c r="B44" s="142" t="s">
        <v>164</v>
      </c>
      <c r="C44" s="144" t="s">
        <v>165</v>
      </c>
      <c r="D44" s="145" t="s">
        <v>166</v>
      </c>
      <c r="E44" s="146" t="s">
        <v>167</v>
      </c>
      <c r="F44" s="146"/>
      <c r="G44" s="146"/>
      <c r="H44" s="146"/>
      <c r="I44" s="146"/>
      <c r="J44" s="146"/>
      <c r="K44" s="146"/>
      <c r="L44" s="146"/>
    </row>
    <row r="45" spans="1:12" x14ac:dyDescent="0.25">
      <c r="A45" s="143"/>
      <c r="B45" s="143"/>
      <c r="C45" s="144"/>
      <c r="D45" s="145"/>
      <c r="E45" s="147" t="s">
        <v>168</v>
      </c>
      <c r="F45" s="147"/>
      <c r="G45" s="147" t="s">
        <v>169</v>
      </c>
      <c r="H45" s="147"/>
      <c r="I45" s="147" t="s">
        <v>170</v>
      </c>
      <c r="J45" s="147"/>
      <c r="K45" s="147" t="s">
        <v>171</v>
      </c>
      <c r="L45" s="147"/>
    </row>
    <row r="46" spans="1:12" x14ac:dyDescent="0.25">
      <c r="A46" s="73"/>
      <c r="B46" s="73"/>
      <c r="C46" s="74" t="s">
        <v>172</v>
      </c>
      <c r="D46" s="74" t="s">
        <v>173</v>
      </c>
      <c r="E46" s="73" t="s">
        <v>172</v>
      </c>
      <c r="F46" s="73" t="s">
        <v>174</v>
      </c>
      <c r="G46" s="73" t="s">
        <v>172</v>
      </c>
      <c r="H46" s="73" t="s">
        <v>174</v>
      </c>
      <c r="I46" s="73" t="s">
        <v>172</v>
      </c>
      <c r="J46" s="73" t="s">
        <v>174</v>
      </c>
      <c r="K46" s="73" t="s">
        <v>172</v>
      </c>
      <c r="L46" s="73" t="s">
        <v>174</v>
      </c>
    </row>
    <row r="47" spans="1:12" x14ac:dyDescent="0.25">
      <c r="A47" s="73">
        <v>1</v>
      </c>
      <c r="B47" s="73" t="s">
        <v>175</v>
      </c>
      <c r="C47" s="75" t="e">
        <f>(D47*100)/$D$13</f>
        <v>#DIV/0!</v>
      </c>
      <c r="D47" s="76"/>
      <c r="E47" s="77">
        <v>100</v>
      </c>
      <c r="F47" s="78">
        <f>D47</f>
        <v>0</v>
      </c>
      <c r="G47" s="77"/>
      <c r="H47" s="78"/>
      <c r="I47" s="77"/>
      <c r="J47" s="78"/>
      <c r="K47" s="77"/>
      <c r="L47" s="78"/>
    </row>
    <row r="48" spans="1:12" x14ac:dyDescent="0.25">
      <c r="A48" s="73">
        <v>2</v>
      </c>
      <c r="B48" s="79" t="s">
        <v>110</v>
      </c>
      <c r="C48" s="75" t="e">
        <f t="shared" ref="C48:C50" si="2">(D48*100)/$D$13</f>
        <v>#DIV/0!</v>
      </c>
      <c r="D48" s="76"/>
      <c r="E48" s="77">
        <v>100</v>
      </c>
      <c r="F48" s="78">
        <f>D48</f>
        <v>0</v>
      </c>
      <c r="G48" s="77"/>
      <c r="H48" s="78"/>
      <c r="I48" s="77"/>
      <c r="J48" s="78"/>
      <c r="K48" s="77"/>
      <c r="L48" s="78"/>
    </row>
    <row r="49" spans="1:12" x14ac:dyDescent="0.25">
      <c r="A49" s="73">
        <v>3</v>
      </c>
      <c r="B49" s="73" t="s">
        <v>179</v>
      </c>
      <c r="C49" s="75" t="e">
        <f t="shared" si="2"/>
        <v>#DIV/0!</v>
      </c>
      <c r="D49" s="78"/>
      <c r="E49" s="77"/>
      <c r="F49" s="78"/>
      <c r="G49" s="77">
        <v>100</v>
      </c>
      <c r="H49" s="78">
        <f>D49</f>
        <v>0</v>
      </c>
      <c r="I49" s="77"/>
      <c r="J49" s="78"/>
      <c r="K49" s="77"/>
      <c r="L49" s="78"/>
    </row>
    <row r="50" spans="1:12" x14ac:dyDescent="0.25">
      <c r="A50" s="73">
        <v>4</v>
      </c>
      <c r="B50" s="73" t="s">
        <v>180</v>
      </c>
      <c r="C50" s="75" t="e">
        <f t="shared" si="2"/>
        <v>#DIV/0!</v>
      </c>
      <c r="D50" s="78"/>
      <c r="E50" s="77"/>
      <c r="F50" s="78"/>
      <c r="G50" s="77">
        <v>100</v>
      </c>
      <c r="H50" s="78">
        <f>D50</f>
        <v>0</v>
      </c>
      <c r="I50" s="77"/>
      <c r="J50" s="78"/>
      <c r="K50" s="77"/>
      <c r="L50" s="78"/>
    </row>
    <row r="51" spans="1:12" x14ac:dyDescent="0.25">
      <c r="A51" s="140" t="s">
        <v>176</v>
      </c>
      <c r="B51" s="73" t="s">
        <v>177</v>
      </c>
      <c r="C51" s="141" t="e">
        <f>SUM(C47:C50)</f>
        <v>#DIV/0!</v>
      </c>
      <c r="D51" s="141"/>
      <c r="E51" s="77" t="e">
        <f>(F51*100)/D51</f>
        <v>#DIV/0!</v>
      </c>
      <c r="F51" s="77">
        <f>SUM(F47:F50)</f>
        <v>0</v>
      </c>
      <c r="G51" s="77" t="e">
        <f>(H51*100)/D51</f>
        <v>#DIV/0!</v>
      </c>
      <c r="H51" s="77">
        <f>SUM(H49:H50)</f>
        <v>0</v>
      </c>
      <c r="I51" s="77"/>
      <c r="J51" s="80"/>
      <c r="K51" s="77"/>
      <c r="L51" s="80"/>
    </row>
    <row r="52" spans="1:12" x14ac:dyDescent="0.25">
      <c r="A52" s="140"/>
      <c r="B52" s="73" t="s">
        <v>178</v>
      </c>
      <c r="C52" s="141"/>
      <c r="D52" s="141"/>
      <c r="E52" s="77" t="e">
        <f>E51</f>
        <v>#DIV/0!</v>
      </c>
      <c r="F52" s="77">
        <f>F51</f>
        <v>0</v>
      </c>
      <c r="G52" s="77" t="e">
        <f>E52+G51</f>
        <v>#DIV/0!</v>
      </c>
      <c r="H52" s="77">
        <f>H51+F52</f>
        <v>0</v>
      </c>
      <c r="I52" s="77"/>
      <c r="J52" s="77"/>
      <c r="K52" s="77"/>
      <c r="L52" s="77"/>
    </row>
    <row r="57" spans="1:12" ht="15.75" x14ac:dyDescent="0.25">
      <c r="A57" s="126" t="s">
        <v>198</v>
      </c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</row>
    <row r="58" spans="1:12" x14ac:dyDescent="0.25">
      <c r="A58" s="128" t="s">
        <v>162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30"/>
    </row>
    <row r="59" spans="1:12" x14ac:dyDescent="0.25">
      <c r="A59" s="131" t="s">
        <v>0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3"/>
    </row>
    <row r="60" spans="1:12" x14ac:dyDescent="0.25">
      <c r="A60" s="134" t="s">
        <v>183</v>
      </c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6"/>
    </row>
    <row r="61" spans="1:12" x14ac:dyDescent="0.25">
      <c r="A61" s="137" t="s">
        <v>1</v>
      </c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9"/>
    </row>
    <row r="62" spans="1:12" x14ac:dyDescent="0.25">
      <c r="A62" s="142" t="s">
        <v>163</v>
      </c>
      <c r="B62" s="142" t="s">
        <v>164</v>
      </c>
      <c r="C62" s="144" t="s">
        <v>165</v>
      </c>
      <c r="D62" s="145" t="s">
        <v>166</v>
      </c>
      <c r="E62" s="146" t="s">
        <v>167</v>
      </c>
      <c r="F62" s="146"/>
      <c r="G62" s="146"/>
      <c r="H62" s="146"/>
      <c r="I62" s="146"/>
      <c r="J62" s="146"/>
      <c r="K62" s="146"/>
      <c r="L62" s="146"/>
    </row>
    <row r="63" spans="1:12" x14ac:dyDescent="0.25">
      <c r="A63" s="143"/>
      <c r="B63" s="143"/>
      <c r="C63" s="144"/>
      <c r="D63" s="145"/>
      <c r="E63" s="147" t="s">
        <v>168</v>
      </c>
      <c r="F63" s="147"/>
      <c r="G63" s="147" t="s">
        <v>169</v>
      </c>
      <c r="H63" s="147"/>
      <c r="I63" s="147" t="s">
        <v>170</v>
      </c>
      <c r="J63" s="147"/>
      <c r="K63" s="147" t="s">
        <v>171</v>
      </c>
      <c r="L63" s="147"/>
    </row>
    <row r="64" spans="1:12" x14ac:dyDescent="0.25">
      <c r="A64" s="73"/>
      <c r="B64" s="73"/>
      <c r="C64" s="74" t="s">
        <v>172</v>
      </c>
      <c r="D64" s="74" t="s">
        <v>173</v>
      </c>
      <c r="E64" s="73" t="s">
        <v>172</v>
      </c>
      <c r="F64" s="73" t="s">
        <v>174</v>
      </c>
      <c r="G64" s="73" t="s">
        <v>172</v>
      </c>
      <c r="H64" s="73" t="s">
        <v>174</v>
      </c>
      <c r="I64" s="73" t="s">
        <v>172</v>
      </c>
      <c r="J64" s="73" t="s">
        <v>174</v>
      </c>
      <c r="K64" s="73" t="s">
        <v>172</v>
      </c>
      <c r="L64" s="73" t="s">
        <v>174</v>
      </c>
    </row>
    <row r="65" spans="1:12" x14ac:dyDescent="0.25">
      <c r="A65" s="73">
        <v>1</v>
      </c>
      <c r="B65" s="73" t="s">
        <v>175</v>
      </c>
      <c r="C65" s="75" t="e">
        <f>(D65*100)/$D$13</f>
        <v>#DIV/0!</v>
      </c>
      <c r="D65" s="76"/>
      <c r="E65" s="77">
        <v>100</v>
      </c>
      <c r="F65" s="78">
        <f>D65</f>
        <v>0</v>
      </c>
      <c r="G65" s="77"/>
      <c r="H65" s="78"/>
      <c r="I65" s="77"/>
      <c r="J65" s="78"/>
      <c r="K65" s="77"/>
      <c r="L65" s="78"/>
    </row>
    <row r="66" spans="1:12" x14ac:dyDescent="0.25">
      <c r="A66" s="73">
        <v>2</v>
      </c>
      <c r="B66" s="79" t="s">
        <v>110</v>
      </c>
      <c r="C66" s="75" t="e">
        <f t="shared" ref="C66:C68" si="3">(D66*100)/$D$13</f>
        <v>#DIV/0!</v>
      </c>
      <c r="D66" s="76"/>
      <c r="E66" s="77">
        <v>100</v>
      </c>
      <c r="F66" s="78">
        <f>D66</f>
        <v>0</v>
      </c>
      <c r="G66" s="77"/>
      <c r="H66" s="78"/>
      <c r="I66" s="77"/>
      <c r="J66" s="78"/>
      <c r="K66" s="77"/>
      <c r="L66" s="78"/>
    </row>
    <row r="67" spans="1:12" x14ac:dyDescent="0.25">
      <c r="A67" s="73">
        <v>3</v>
      </c>
      <c r="B67" s="73" t="s">
        <v>179</v>
      </c>
      <c r="C67" s="75" t="e">
        <f t="shared" si="3"/>
        <v>#DIV/0!</v>
      </c>
      <c r="D67" s="78"/>
      <c r="E67" s="77"/>
      <c r="F67" s="78"/>
      <c r="G67" s="77">
        <v>100</v>
      </c>
      <c r="H67" s="78">
        <f>D67</f>
        <v>0</v>
      </c>
      <c r="I67" s="77"/>
      <c r="J67" s="78"/>
      <c r="K67" s="77"/>
      <c r="L67" s="78"/>
    </row>
    <row r="68" spans="1:12" x14ac:dyDescent="0.25">
      <c r="A68" s="73">
        <v>4</v>
      </c>
      <c r="B68" s="73" t="s">
        <v>180</v>
      </c>
      <c r="C68" s="75" t="e">
        <f t="shared" si="3"/>
        <v>#DIV/0!</v>
      </c>
      <c r="D68" s="78"/>
      <c r="E68" s="77"/>
      <c r="F68" s="78"/>
      <c r="G68" s="77">
        <v>100</v>
      </c>
      <c r="H68" s="78">
        <f>D68</f>
        <v>0</v>
      </c>
      <c r="I68" s="77"/>
      <c r="J68" s="78"/>
      <c r="K68" s="77"/>
      <c r="L68" s="78"/>
    </row>
    <row r="69" spans="1:12" x14ac:dyDescent="0.25">
      <c r="A69" s="140" t="s">
        <v>176</v>
      </c>
      <c r="B69" s="73" t="s">
        <v>177</v>
      </c>
      <c r="C69" s="141" t="e">
        <f>SUM(C65:C68)</f>
        <v>#DIV/0!</v>
      </c>
      <c r="D69" s="141"/>
      <c r="E69" s="77" t="e">
        <f>(F69*100)/D69</f>
        <v>#DIV/0!</v>
      </c>
      <c r="F69" s="77">
        <f>SUM(F65:F68)</f>
        <v>0</v>
      </c>
      <c r="G69" s="77" t="e">
        <f>(H69*100)/D69</f>
        <v>#DIV/0!</v>
      </c>
      <c r="H69" s="77">
        <f>SUM(H67:H68)</f>
        <v>0</v>
      </c>
      <c r="I69" s="77"/>
      <c r="J69" s="80"/>
      <c r="K69" s="77"/>
      <c r="L69" s="80"/>
    </row>
    <row r="70" spans="1:12" x14ac:dyDescent="0.25">
      <c r="A70" s="140"/>
      <c r="B70" s="73" t="s">
        <v>178</v>
      </c>
      <c r="C70" s="141"/>
      <c r="D70" s="141"/>
      <c r="E70" s="77" t="e">
        <f>E69</f>
        <v>#DIV/0!</v>
      </c>
      <c r="F70" s="77">
        <f>F69</f>
        <v>0</v>
      </c>
      <c r="G70" s="77" t="e">
        <f>E70+G69</f>
        <v>#DIV/0!</v>
      </c>
      <c r="H70" s="77">
        <f>H69+F70-0.01</f>
        <v>-0.01</v>
      </c>
      <c r="I70" s="77"/>
      <c r="J70" s="77"/>
      <c r="K70" s="77"/>
      <c r="L70" s="77"/>
    </row>
    <row r="72" spans="1:12" x14ac:dyDescent="0.25">
      <c r="A72" s="82"/>
      <c r="B72" s="82"/>
      <c r="C72" s="82"/>
      <c r="D72" s="82"/>
      <c r="E72" s="82"/>
      <c r="F72" s="82"/>
      <c r="G72" s="82"/>
      <c r="H72" s="82"/>
    </row>
    <row r="73" spans="1:12" x14ac:dyDescent="0.25">
      <c r="A73" s="55"/>
      <c r="B73" s="55"/>
      <c r="C73" s="55"/>
      <c r="D73" s="55"/>
      <c r="E73" s="55"/>
      <c r="F73" s="55"/>
      <c r="G73" s="55"/>
      <c r="H73" s="55"/>
    </row>
    <row r="74" spans="1:12" ht="30.75" customHeight="1" x14ac:dyDescent="0.25">
      <c r="A74" s="24"/>
      <c r="B74" s="13"/>
      <c r="C74" s="24"/>
      <c r="D74" s="81"/>
      <c r="E74" s="81"/>
      <c r="F74" s="148"/>
      <c r="G74" s="148"/>
      <c r="H74" s="149"/>
      <c r="I74" s="150"/>
      <c r="J74" s="150"/>
    </row>
    <row r="77" spans="1:12" ht="15.75" x14ac:dyDescent="0.25">
      <c r="A77" s="126" t="s">
        <v>197</v>
      </c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</row>
    <row r="78" spans="1:12" x14ac:dyDescent="0.25">
      <c r="A78" s="128" t="s">
        <v>162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30"/>
    </row>
    <row r="79" spans="1:12" x14ac:dyDescent="0.25">
      <c r="A79" s="131" t="s">
        <v>0</v>
      </c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3"/>
    </row>
    <row r="80" spans="1:12" x14ac:dyDescent="0.25">
      <c r="A80" s="134" t="s">
        <v>184</v>
      </c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6"/>
    </row>
    <row r="81" spans="1:12" x14ac:dyDescent="0.25">
      <c r="A81" s="137" t="s">
        <v>1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9"/>
    </row>
    <row r="82" spans="1:12" x14ac:dyDescent="0.25">
      <c r="A82" s="142" t="s">
        <v>163</v>
      </c>
      <c r="B82" s="142" t="s">
        <v>164</v>
      </c>
      <c r="C82" s="144" t="s">
        <v>165</v>
      </c>
      <c r="D82" s="145" t="s">
        <v>166</v>
      </c>
      <c r="E82" s="146" t="s">
        <v>167</v>
      </c>
      <c r="F82" s="146"/>
      <c r="G82" s="146"/>
      <c r="H82" s="146"/>
      <c r="I82" s="146"/>
      <c r="J82" s="146"/>
      <c r="K82" s="146"/>
      <c r="L82" s="146"/>
    </row>
    <row r="83" spans="1:12" x14ac:dyDescent="0.25">
      <c r="A83" s="143"/>
      <c r="B83" s="143"/>
      <c r="C83" s="144"/>
      <c r="D83" s="145"/>
      <c r="E83" s="147" t="s">
        <v>168</v>
      </c>
      <c r="F83" s="147"/>
      <c r="G83" s="147" t="s">
        <v>169</v>
      </c>
      <c r="H83" s="147"/>
      <c r="I83" s="147" t="s">
        <v>170</v>
      </c>
      <c r="J83" s="147"/>
      <c r="K83" s="147" t="s">
        <v>171</v>
      </c>
      <c r="L83" s="147"/>
    </row>
    <row r="84" spans="1:12" x14ac:dyDescent="0.25">
      <c r="A84" s="73"/>
      <c r="B84" s="73"/>
      <c r="C84" s="74" t="s">
        <v>172</v>
      </c>
      <c r="D84" s="74" t="s">
        <v>173</v>
      </c>
      <c r="E84" s="73" t="s">
        <v>172</v>
      </c>
      <c r="F84" s="73" t="s">
        <v>174</v>
      </c>
      <c r="G84" s="73" t="s">
        <v>172</v>
      </c>
      <c r="H84" s="73" t="s">
        <v>174</v>
      </c>
      <c r="I84" s="73" t="s">
        <v>172</v>
      </c>
      <c r="J84" s="73" t="s">
        <v>174</v>
      </c>
      <c r="K84" s="73" t="s">
        <v>172</v>
      </c>
      <c r="L84" s="73" t="s">
        <v>174</v>
      </c>
    </row>
    <row r="85" spans="1:12" x14ac:dyDescent="0.25">
      <c r="A85" s="73">
        <v>1</v>
      </c>
      <c r="B85" s="73" t="s">
        <v>175</v>
      </c>
      <c r="C85" s="75" t="e">
        <f>(D85*100)/$D$13</f>
        <v>#DIV/0!</v>
      </c>
      <c r="D85" s="76"/>
      <c r="E85" s="77">
        <v>100</v>
      </c>
      <c r="F85" s="78">
        <f>D85</f>
        <v>0</v>
      </c>
      <c r="G85" s="77"/>
      <c r="H85" s="78"/>
      <c r="I85" s="77"/>
      <c r="J85" s="78"/>
      <c r="K85" s="77"/>
      <c r="L85" s="78"/>
    </row>
    <row r="86" spans="1:12" x14ac:dyDescent="0.25">
      <c r="A86" s="73">
        <v>2</v>
      </c>
      <c r="B86" s="79" t="s">
        <v>110</v>
      </c>
      <c r="C86" s="75" t="e">
        <f t="shared" ref="C86:C88" si="4">(D86*100)/$D$13</f>
        <v>#DIV/0!</v>
      </c>
      <c r="D86" s="76"/>
      <c r="E86" s="77">
        <v>100</v>
      </c>
      <c r="F86" s="78">
        <f>D86</f>
        <v>0</v>
      </c>
      <c r="G86" s="77"/>
      <c r="H86" s="78"/>
      <c r="I86" s="77"/>
      <c r="J86" s="78"/>
      <c r="K86" s="77"/>
      <c r="L86" s="78"/>
    </row>
    <row r="87" spans="1:12" x14ac:dyDescent="0.25">
      <c r="A87" s="73">
        <v>3</v>
      </c>
      <c r="B87" s="73" t="s">
        <v>179</v>
      </c>
      <c r="C87" s="75" t="e">
        <f t="shared" si="4"/>
        <v>#DIV/0!</v>
      </c>
      <c r="D87" s="78"/>
      <c r="E87" s="77"/>
      <c r="F87" s="78"/>
      <c r="G87" s="77">
        <v>100</v>
      </c>
      <c r="H87" s="78">
        <f>D87</f>
        <v>0</v>
      </c>
      <c r="I87" s="77"/>
      <c r="J87" s="78"/>
      <c r="K87" s="77"/>
      <c r="L87" s="78"/>
    </row>
    <row r="88" spans="1:12" x14ac:dyDescent="0.25">
      <c r="A88" s="73">
        <v>4</v>
      </c>
      <c r="B88" s="73" t="s">
        <v>180</v>
      </c>
      <c r="C88" s="75" t="e">
        <f t="shared" si="4"/>
        <v>#DIV/0!</v>
      </c>
      <c r="D88" s="78"/>
      <c r="E88" s="77"/>
      <c r="F88" s="78"/>
      <c r="G88" s="77">
        <v>100</v>
      </c>
      <c r="H88" s="78">
        <f>D88</f>
        <v>0</v>
      </c>
      <c r="I88" s="77"/>
      <c r="J88" s="78"/>
      <c r="K88" s="77"/>
      <c r="L88" s="78"/>
    </row>
    <row r="89" spans="1:12" x14ac:dyDescent="0.25">
      <c r="A89" s="140" t="s">
        <v>176</v>
      </c>
      <c r="B89" s="73" t="s">
        <v>177</v>
      </c>
      <c r="C89" s="141" t="e">
        <f>SUM(C85:C88)</f>
        <v>#DIV/0!</v>
      </c>
      <c r="D89" s="141"/>
      <c r="E89" s="77" t="e">
        <f>(F89*100)/D89</f>
        <v>#DIV/0!</v>
      </c>
      <c r="F89" s="77">
        <f>SUM(F85:F88)</f>
        <v>0</v>
      </c>
      <c r="G89" s="77" t="e">
        <f>(H89*100)/D89</f>
        <v>#DIV/0!</v>
      </c>
      <c r="H89" s="77">
        <f>SUM(H87:H88)</f>
        <v>0</v>
      </c>
      <c r="I89" s="77"/>
      <c r="J89" s="80"/>
      <c r="K89" s="77"/>
      <c r="L89" s="80"/>
    </row>
    <row r="90" spans="1:12" x14ac:dyDescent="0.25">
      <c r="A90" s="140"/>
      <c r="B90" s="73" t="s">
        <v>178</v>
      </c>
      <c r="C90" s="141"/>
      <c r="D90" s="141"/>
      <c r="E90" s="77" t="e">
        <f>E89</f>
        <v>#DIV/0!</v>
      </c>
      <c r="F90" s="77">
        <f>F89</f>
        <v>0</v>
      </c>
      <c r="G90" s="77" t="e">
        <f>E90+G89</f>
        <v>#DIV/0!</v>
      </c>
      <c r="H90" s="77">
        <f>H89+F90</f>
        <v>0</v>
      </c>
      <c r="I90" s="77"/>
      <c r="J90" s="77"/>
      <c r="K90" s="77"/>
      <c r="L90" s="77"/>
    </row>
    <row r="94" spans="1:12" ht="15.75" x14ac:dyDescent="0.25">
      <c r="A94" s="126" t="s">
        <v>196</v>
      </c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</row>
    <row r="95" spans="1:12" x14ac:dyDescent="0.25">
      <c r="A95" s="128" t="s">
        <v>162</v>
      </c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30"/>
    </row>
    <row r="96" spans="1:12" x14ac:dyDescent="0.25">
      <c r="A96" s="131" t="s">
        <v>0</v>
      </c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3"/>
    </row>
    <row r="97" spans="1:12" x14ac:dyDescent="0.25">
      <c r="A97" s="134" t="s">
        <v>185</v>
      </c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6"/>
    </row>
    <row r="98" spans="1:12" x14ac:dyDescent="0.25">
      <c r="A98" s="137" t="s">
        <v>1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9"/>
    </row>
    <row r="99" spans="1:12" x14ac:dyDescent="0.25">
      <c r="A99" s="142" t="s">
        <v>163</v>
      </c>
      <c r="B99" s="142" t="s">
        <v>164</v>
      </c>
      <c r="C99" s="144" t="s">
        <v>165</v>
      </c>
      <c r="D99" s="145" t="s">
        <v>166</v>
      </c>
      <c r="E99" s="146" t="s">
        <v>167</v>
      </c>
      <c r="F99" s="146"/>
      <c r="G99" s="146"/>
      <c r="H99" s="146"/>
      <c r="I99" s="146"/>
      <c r="J99" s="146"/>
      <c r="K99" s="146"/>
      <c r="L99" s="146"/>
    </row>
    <row r="100" spans="1:12" x14ac:dyDescent="0.25">
      <c r="A100" s="143"/>
      <c r="B100" s="143"/>
      <c r="C100" s="144"/>
      <c r="D100" s="145"/>
      <c r="E100" s="147" t="s">
        <v>168</v>
      </c>
      <c r="F100" s="147"/>
      <c r="G100" s="147" t="s">
        <v>169</v>
      </c>
      <c r="H100" s="147"/>
      <c r="I100" s="147" t="s">
        <v>170</v>
      </c>
      <c r="J100" s="147"/>
      <c r="K100" s="147" t="s">
        <v>171</v>
      </c>
      <c r="L100" s="147"/>
    </row>
    <row r="101" spans="1:12" x14ac:dyDescent="0.25">
      <c r="A101" s="73"/>
      <c r="B101" s="73"/>
      <c r="C101" s="74" t="s">
        <v>172</v>
      </c>
      <c r="D101" s="74" t="s">
        <v>173</v>
      </c>
      <c r="E101" s="73" t="s">
        <v>172</v>
      </c>
      <c r="F101" s="73" t="s">
        <v>174</v>
      </c>
      <c r="G101" s="73" t="s">
        <v>172</v>
      </c>
      <c r="H101" s="73" t="s">
        <v>174</v>
      </c>
      <c r="I101" s="73" t="s">
        <v>172</v>
      </c>
      <c r="J101" s="73" t="s">
        <v>174</v>
      </c>
      <c r="K101" s="73" t="s">
        <v>172</v>
      </c>
      <c r="L101" s="73" t="s">
        <v>174</v>
      </c>
    </row>
    <row r="102" spans="1:12" x14ac:dyDescent="0.25">
      <c r="A102" s="73">
        <v>1</v>
      </c>
      <c r="B102" s="73" t="s">
        <v>175</v>
      </c>
      <c r="C102" s="75" t="e">
        <f>(D102*100)/$D$13</f>
        <v>#DIV/0!</v>
      </c>
      <c r="D102" s="76"/>
      <c r="E102" s="77">
        <v>100</v>
      </c>
      <c r="F102" s="78">
        <f>D102</f>
        <v>0</v>
      </c>
      <c r="G102" s="77"/>
      <c r="H102" s="78"/>
      <c r="I102" s="77"/>
      <c r="J102" s="78"/>
      <c r="K102" s="77"/>
      <c r="L102" s="78"/>
    </row>
    <row r="103" spans="1:12" x14ac:dyDescent="0.25">
      <c r="A103" s="73">
        <v>2</v>
      </c>
      <c r="B103" s="79" t="s">
        <v>110</v>
      </c>
      <c r="C103" s="75" t="e">
        <f t="shared" ref="C103:C105" si="5">(D103*100)/$D$13</f>
        <v>#DIV/0!</v>
      </c>
      <c r="D103" s="76"/>
      <c r="E103" s="77">
        <v>100</v>
      </c>
      <c r="F103" s="78">
        <f>D103</f>
        <v>0</v>
      </c>
      <c r="G103" s="77"/>
      <c r="H103" s="78"/>
      <c r="I103" s="77"/>
      <c r="J103" s="78"/>
      <c r="K103" s="77"/>
      <c r="L103" s="78"/>
    </row>
    <row r="104" spans="1:12" x14ac:dyDescent="0.25">
      <c r="A104" s="73">
        <v>3</v>
      </c>
      <c r="B104" s="73" t="s">
        <v>179</v>
      </c>
      <c r="C104" s="75" t="e">
        <f t="shared" si="5"/>
        <v>#DIV/0!</v>
      </c>
      <c r="D104" s="78"/>
      <c r="E104" s="77"/>
      <c r="F104" s="78"/>
      <c r="G104" s="77">
        <v>100</v>
      </c>
      <c r="H104" s="78">
        <f>D104</f>
        <v>0</v>
      </c>
      <c r="I104" s="77"/>
      <c r="J104" s="78"/>
      <c r="K104" s="77"/>
      <c r="L104" s="78"/>
    </row>
    <row r="105" spans="1:12" x14ac:dyDescent="0.25">
      <c r="A105" s="73">
        <v>4</v>
      </c>
      <c r="B105" s="73" t="s">
        <v>180</v>
      </c>
      <c r="C105" s="75" t="e">
        <f t="shared" si="5"/>
        <v>#DIV/0!</v>
      </c>
      <c r="D105" s="78"/>
      <c r="E105" s="77"/>
      <c r="F105" s="78"/>
      <c r="G105" s="77">
        <v>100</v>
      </c>
      <c r="H105" s="78">
        <f>D105</f>
        <v>0</v>
      </c>
      <c r="I105" s="77"/>
      <c r="J105" s="78"/>
      <c r="K105" s="77"/>
      <c r="L105" s="78"/>
    </row>
    <row r="106" spans="1:12" x14ac:dyDescent="0.25">
      <c r="A106" s="140" t="s">
        <v>176</v>
      </c>
      <c r="B106" s="73" t="s">
        <v>177</v>
      </c>
      <c r="C106" s="141" t="e">
        <f>SUM(C102:C105)</f>
        <v>#DIV/0!</v>
      </c>
      <c r="D106" s="141"/>
      <c r="E106" s="77" t="e">
        <f>(F106*100)/D106</f>
        <v>#DIV/0!</v>
      </c>
      <c r="F106" s="77">
        <f>SUM(F102:F105)</f>
        <v>0</v>
      </c>
      <c r="G106" s="77" t="e">
        <f>(H106*100)/D106</f>
        <v>#DIV/0!</v>
      </c>
      <c r="H106" s="77">
        <f>SUM(H104:H105)</f>
        <v>0</v>
      </c>
      <c r="I106" s="77"/>
      <c r="J106" s="80"/>
      <c r="K106" s="77"/>
      <c r="L106" s="80"/>
    </row>
    <row r="107" spans="1:12" x14ac:dyDescent="0.25">
      <c r="A107" s="140"/>
      <c r="B107" s="73" t="s">
        <v>178</v>
      </c>
      <c r="C107" s="141"/>
      <c r="D107" s="141"/>
      <c r="E107" s="77" t="e">
        <f>E106</f>
        <v>#DIV/0!</v>
      </c>
      <c r="F107" s="77">
        <f>F106</f>
        <v>0</v>
      </c>
      <c r="G107" s="77" t="e">
        <f>E107+G106</f>
        <v>#DIV/0!</v>
      </c>
      <c r="H107" s="77">
        <f>H106+F107-0.01</f>
        <v>-0.01</v>
      </c>
      <c r="I107" s="77"/>
      <c r="J107" s="77"/>
      <c r="K107" s="77"/>
      <c r="L107" s="77"/>
    </row>
    <row r="109" spans="1:12" x14ac:dyDescent="0.25">
      <c r="A109" s="82"/>
      <c r="B109" s="82"/>
      <c r="C109" s="82"/>
      <c r="D109" s="82"/>
      <c r="E109" s="82"/>
      <c r="F109" s="82"/>
      <c r="G109" s="82"/>
      <c r="H109" s="82"/>
    </row>
    <row r="110" spans="1:12" x14ac:dyDescent="0.25">
      <c r="A110" s="55"/>
      <c r="B110" s="55"/>
      <c r="C110" s="55"/>
      <c r="D110" s="55"/>
      <c r="E110" s="55"/>
      <c r="F110" s="55"/>
      <c r="G110" s="55"/>
      <c r="H110" s="55"/>
    </row>
    <row r="111" spans="1:12" x14ac:dyDescent="0.25">
      <c r="A111" s="55"/>
      <c r="B111" s="55"/>
      <c r="C111" s="55"/>
      <c r="D111" s="55"/>
      <c r="E111" s="55"/>
      <c r="F111" s="55"/>
      <c r="G111" s="55"/>
      <c r="H111" s="55"/>
    </row>
    <row r="112" spans="1:12" ht="30" customHeight="1" x14ac:dyDescent="0.25">
      <c r="A112" s="24"/>
      <c r="B112" s="13"/>
      <c r="C112" s="24"/>
      <c r="D112" s="81"/>
      <c r="E112" s="81"/>
      <c r="F112" s="148"/>
      <c r="G112" s="148"/>
      <c r="H112" s="149"/>
      <c r="I112" s="150"/>
      <c r="J112" s="150"/>
    </row>
    <row r="115" spans="1:12" ht="15.75" x14ac:dyDescent="0.25">
      <c r="A115" s="126" t="s">
        <v>195</v>
      </c>
      <c r="B115" s="127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</row>
    <row r="116" spans="1:12" x14ac:dyDescent="0.25">
      <c r="A116" s="128" t="s">
        <v>162</v>
      </c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30"/>
    </row>
    <row r="117" spans="1:12" x14ac:dyDescent="0.25">
      <c r="A117" s="131" t="s">
        <v>0</v>
      </c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3"/>
    </row>
    <row r="118" spans="1:12" x14ac:dyDescent="0.25">
      <c r="A118" s="134" t="s">
        <v>186</v>
      </c>
      <c r="B118" s="135"/>
      <c r="C118" s="135"/>
      <c r="D118" s="135"/>
      <c r="E118" s="135"/>
      <c r="F118" s="135"/>
      <c r="G118" s="135"/>
      <c r="H118" s="135"/>
      <c r="I118" s="135"/>
      <c r="J118" s="135"/>
      <c r="K118" s="135"/>
      <c r="L118" s="136"/>
    </row>
    <row r="119" spans="1:12" x14ac:dyDescent="0.25">
      <c r="A119" s="137" t="s">
        <v>1</v>
      </c>
      <c r="B119" s="13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9"/>
    </row>
    <row r="120" spans="1:12" x14ac:dyDescent="0.25">
      <c r="A120" s="142" t="s">
        <v>163</v>
      </c>
      <c r="B120" s="142" t="s">
        <v>164</v>
      </c>
      <c r="C120" s="144" t="s">
        <v>165</v>
      </c>
      <c r="D120" s="145" t="s">
        <v>166</v>
      </c>
      <c r="E120" s="146" t="s">
        <v>167</v>
      </c>
      <c r="F120" s="146"/>
      <c r="G120" s="146"/>
      <c r="H120" s="146"/>
      <c r="I120" s="146"/>
      <c r="J120" s="146"/>
      <c r="K120" s="146"/>
      <c r="L120" s="146"/>
    </row>
    <row r="121" spans="1:12" x14ac:dyDescent="0.25">
      <c r="A121" s="143"/>
      <c r="B121" s="143"/>
      <c r="C121" s="144"/>
      <c r="D121" s="145"/>
      <c r="E121" s="147" t="s">
        <v>168</v>
      </c>
      <c r="F121" s="147"/>
      <c r="G121" s="147" t="s">
        <v>169</v>
      </c>
      <c r="H121" s="147"/>
      <c r="I121" s="147" t="s">
        <v>170</v>
      </c>
      <c r="J121" s="147"/>
      <c r="K121" s="147" t="s">
        <v>171</v>
      </c>
      <c r="L121" s="147"/>
    </row>
    <row r="122" spans="1:12" x14ac:dyDescent="0.25">
      <c r="A122" s="73"/>
      <c r="B122" s="73"/>
      <c r="C122" s="74" t="s">
        <v>172</v>
      </c>
      <c r="D122" s="74" t="s">
        <v>173</v>
      </c>
      <c r="E122" s="73" t="s">
        <v>172</v>
      </c>
      <c r="F122" s="73" t="s">
        <v>174</v>
      </c>
      <c r="G122" s="73" t="s">
        <v>172</v>
      </c>
      <c r="H122" s="73" t="s">
        <v>174</v>
      </c>
      <c r="I122" s="73" t="s">
        <v>172</v>
      </c>
      <c r="J122" s="73" t="s">
        <v>174</v>
      </c>
      <c r="K122" s="73" t="s">
        <v>172</v>
      </c>
      <c r="L122" s="73" t="s">
        <v>174</v>
      </c>
    </row>
    <row r="123" spans="1:12" x14ac:dyDescent="0.25">
      <c r="A123" s="73">
        <v>1</v>
      </c>
      <c r="B123" s="73" t="s">
        <v>175</v>
      </c>
      <c r="C123" s="75" t="e">
        <f>(D123*100)/$D$13</f>
        <v>#DIV/0!</v>
      </c>
      <c r="D123" s="76"/>
      <c r="E123" s="77">
        <v>100</v>
      </c>
      <c r="F123" s="78">
        <f>D123</f>
        <v>0</v>
      </c>
      <c r="G123" s="77"/>
      <c r="H123" s="78"/>
      <c r="I123" s="77"/>
      <c r="J123" s="78"/>
      <c r="K123" s="77"/>
      <c r="L123" s="78"/>
    </row>
    <row r="124" spans="1:12" x14ac:dyDescent="0.25">
      <c r="A124" s="73">
        <v>2</v>
      </c>
      <c r="B124" s="79" t="s">
        <v>110</v>
      </c>
      <c r="C124" s="75" t="e">
        <f t="shared" ref="C124:C126" si="6">(D124*100)/$D$13</f>
        <v>#DIV/0!</v>
      </c>
      <c r="D124" s="76"/>
      <c r="E124" s="77">
        <v>100</v>
      </c>
      <c r="F124" s="78">
        <f>D124</f>
        <v>0</v>
      </c>
      <c r="G124" s="77"/>
      <c r="H124" s="78"/>
      <c r="I124" s="77"/>
      <c r="J124" s="78"/>
      <c r="K124" s="77"/>
      <c r="L124" s="78"/>
    </row>
    <row r="125" spans="1:12" x14ac:dyDescent="0.25">
      <c r="A125" s="73">
        <v>3</v>
      </c>
      <c r="B125" s="73" t="s">
        <v>179</v>
      </c>
      <c r="C125" s="75" t="e">
        <f t="shared" si="6"/>
        <v>#DIV/0!</v>
      </c>
      <c r="D125" s="78"/>
      <c r="E125" s="77"/>
      <c r="F125" s="78"/>
      <c r="G125" s="77">
        <v>100</v>
      </c>
      <c r="H125" s="78">
        <f>D125</f>
        <v>0</v>
      </c>
      <c r="I125" s="77"/>
      <c r="J125" s="78"/>
      <c r="K125" s="77"/>
      <c r="L125" s="78"/>
    </row>
    <row r="126" spans="1:12" x14ac:dyDescent="0.25">
      <c r="A126" s="73">
        <v>4</v>
      </c>
      <c r="B126" s="73" t="s">
        <v>180</v>
      </c>
      <c r="C126" s="75" t="e">
        <f t="shared" si="6"/>
        <v>#DIV/0!</v>
      </c>
      <c r="D126" s="78"/>
      <c r="E126" s="77"/>
      <c r="F126" s="78"/>
      <c r="G126" s="77">
        <v>100</v>
      </c>
      <c r="H126" s="78">
        <f>D126</f>
        <v>0</v>
      </c>
      <c r="I126" s="77"/>
      <c r="J126" s="78"/>
      <c r="K126" s="77"/>
      <c r="L126" s="78"/>
    </row>
    <row r="127" spans="1:12" x14ac:dyDescent="0.25">
      <c r="A127" s="140" t="s">
        <v>176</v>
      </c>
      <c r="B127" s="73" t="s">
        <v>177</v>
      </c>
      <c r="C127" s="141" t="e">
        <f>SUM(C123:C126)</f>
        <v>#DIV/0!</v>
      </c>
      <c r="D127" s="141"/>
      <c r="E127" s="77" t="e">
        <f>(F127*100)/D127</f>
        <v>#DIV/0!</v>
      </c>
      <c r="F127" s="77">
        <f>SUM(F123:F126)</f>
        <v>0</v>
      </c>
      <c r="G127" s="77" t="e">
        <f>(H127*100)/D127</f>
        <v>#DIV/0!</v>
      </c>
      <c r="H127" s="77">
        <f>SUM(H125:H126)</f>
        <v>0</v>
      </c>
      <c r="I127" s="77"/>
      <c r="J127" s="80"/>
      <c r="K127" s="77"/>
      <c r="L127" s="80"/>
    </row>
    <row r="128" spans="1:12" x14ac:dyDescent="0.25">
      <c r="A128" s="140"/>
      <c r="B128" s="73" t="s">
        <v>178</v>
      </c>
      <c r="C128" s="141"/>
      <c r="D128" s="141"/>
      <c r="E128" s="77" t="e">
        <f>E127</f>
        <v>#DIV/0!</v>
      </c>
      <c r="F128" s="77">
        <f>F127</f>
        <v>0</v>
      </c>
      <c r="G128" s="77" t="e">
        <f>E128+G127</f>
        <v>#DIV/0!</v>
      </c>
      <c r="H128" s="77">
        <f>H127+F128</f>
        <v>0</v>
      </c>
      <c r="I128" s="77"/>
      <c r="J128" s="77"/>
      <c r="K128" s="77"/>
      <c r="L128" s="77"/>
    </row>
    <row r="133" spans="1:12" ht="15.75" x14ac:dyDescent="0.25">
      <c r="A133" s="126" t="s">
        <v>194</v>
      </c>
      <c r="B133" s="127"/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</row>
    <row r="134" spans="1:12" x14ac:dyDescent="0.25">
      <c r="A134" s="128" t="s">
        <v>162</v>
      </c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30"/>
    </row>
    <row r="135" spans="1:12" x14ac:dyDescent="0.25">
      <c r="A135" s="131" t="s">
        <v>0</v>
      </c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3"/>
    </row>
    <row r="136" spans="1:12" x14ac:dyDescent="0.25">
      <c r="A136" s="134" t="s">
        <v>187</v>
      </c>
      <c r="B136" s="135"/>
      <c r="C136" s="135"/>
      <c r="D136" s="135"/>
      <c r="E136" s="135"/>
      <c r="F136" s="135"/>
      <c r="G136" s="135"/>
      <c r="H136" s="135"/>
      <c r="I136" s="135"/>
      <c r="J136" s="135"/>
      <c r="K136" s="135"/>
      <c r="L136" s="136"/>
    </row>
    <row r="137" spans="1:12" x14ac:dyDescent="0.25">
      <c r="A137" s="137" t="s">
        <v>1</v>
      </c>
      <c r="B137" s="138"/>
      <c r="C137" s="138"/>
      <c r="D137" s="138"/>
      <c r="E137" s="138"/>
      <c r="F137" s="138"/>
      <c r="G137" s="138"/>
      <c r="H137" s="138"/>
      <c r="I137" s="138"/>
      <c r="J137" s="138"/>
      <c r="K137" s="138"/>
      <c r="L137" s="139"/>
    </row>
    <row r="138" spans="1:12" x14ac:dyDescent="0.25">
      <c r="A138" s="142" t="s">
        <v>163</v>
      </c>
      <c r="B138" s="142" t="s">
        <v>164</v>
      </c>
      <c r="C138" s="144" t="s">
        <v>165</v>
      </c>
      <c r="D138" s="145" t="s">
        <v>166</v>
      </c>
      <c r="E138" s="146" t="s">
        <v>167</v>
      </c>
      <c r="F138" s="146"/>
      <c r="G138" s="146"/>
      <c r="H138" s="146"/>
      <c r="I138" s="146"/>
      <c r="J138" s="146"/>
      <c r="K138" s="146"/>
      <c r="L138" s="146"/>
    </row>
    <row r="139" spans="1:12" x14ac:dyDescent="0.25">
      <c r="A139" s="143"/>
      <c r="B139" s="143"/>
      <c r="C139" s="144"/>
      <c r="D139" s="145"/>
      <c r="E139" s="147" t="s">
        <v>168</v>
      </c>
      <c r="F139" s="147"/>
      <c r="G139" s="147" t="s">
        <v>169</v>
      </c>
      <c r="H139" s="147"/>
      <c r="I139" s="147" t="s">
        <v>170</v>
      </c>
      <c r="J139" s="147"/>
      <c r="K139" s="147" t="s">
        <v>171</v>
      </c>
      <c r="L139" s="147"/>
    </row>
    <row r="140" spans="1:12" x14ac:dyDescent="0.25">
      <c r="A140" s="73"/>
      <c r="B140" s="73"/>
      <c r="C140" s="74" t="s">
        <v>172</v>
      </c>
      <c r="D140" s="74" t="s">
        <v>173</v>
      </c>
      <c r="E140" s="73" t="s">
        <v>172</v>
      </c>
      <c r="F140" s="73" t="s">
        <v>174</v>
      </c>
      <c r="G140" s="73" t="s">
        <v>172</v>
      </c>
      <c r="H140" s="73" t="s">
        <v>174</v>
      </c>
      <c r="I140" s="73" t="s">
        <v>172</v>
      </c>
      <c r="J140" s="73" t="s">
        <v>174</v>
      </c>
      <c r="K140" s="73" t="s">
        <v>172</v>
      </c>
      <c r="L140" s="73" t="s">
        <v>174</v>
      </c>
    </row>
    <row r="141" spans="1:12" x14ac:dyDescent="0.25">
      <c r="A141" s="73">
        <v>1</v>
      </c>
      <c r="B141" s="73" t="s">
        <v>175</v>
      </c>
      <c r="C141" s="75" t="e">
        <f>(D141*100)/$D$13</f>
        <v>#DIV/0!</v>
      </c>
      <c r="D141" s="76"/>
      <c r="E141" s="77">
        <v>100</v>
      </c>
      <c r="F141" s="78">
        <f>D141</f>
        <v>0</v>
      </c>
      <c r="G141" s="77"/>
      <c r="H141" s="78"/>
      <c r="I141" s="77"/>
      <c r="J141" s="78"/>
      <c r="K141" s="77"/>
      <c r="L141" s="78"/>
    </row>
    <row r="142" spans="1:12" x14ac:dyDescent="0.25">
      <c r="A142" s="73">
        <v>2</v>
      </c>
      <c r="B142" s="79" t="s">
        <v>110</v>
      </c>
      <c r="C142" s="75" t="e">
        <f t="shared" ref="C142:C144" si="7">(D142*100)/$D$13</f>
        <v>#DIV/0!</v>
      </c>
      <c r="D142" s="76"/>
      <c r="E142" s="77">
        <v>100</v>
      </c>
      <c r="F142" s="78">
        <f>D142</f>
        <v>0</v>
      </c>
      <c r="G142" s="77"/>
      <c r="H142" s="78"/>
      <c r="I142" s="77"/>
      <c r="J142" s="78"/>
      <c r="K142" s="77"/>
      <c r="L142" s="78"/>
    </row>
    <row r="143" spans="1:12" x14ac:dyDescent="0.25">
      <c r="A143" s="73">
        <v>3</v>
      </c>
      <c r="B143" s="73" t="s">
        <v>179</v>
      </c>
      <c r="C143" s="75" t="e">
        <f t="shared" si="7"/>
        <v>#DIV/0!</v>
      </c>
      <c r="D143" s="78"/>
      <c r="E143" s="77"/>
      <c r="F143" s="78"/>
      <c r="G143" s="77">
        <v>100</v>
      </c>
      <c r="H143" s="78">
        <f>D143</f>
        <v>0</v>
      </c>
      <c r="I143" s="77"/>
      <c r="J143" s="78"/>
      <c r="K143" s="77"/>
      <c r="L143" s="78"/>
    </row>
    <row r="144" spans="1:12" x14ac:dyDescent="0.25">
      <c r="A144" s="73">
        <v>4</v>
      </c>
      <c r="B144" s="73" t="s">
        <v>180</v>
      </c>
      <c r="C144" s="75" t="e">
        <f t="shared" si="7"/>
        <v>#DIV/0!</v>
      </c>
      <c r="D144" s="78"/>
      <c r="E144" s="77"/>
      <c r="F144" s="78"/>
      <c r="G144" s="77">
        <v>100</v>
      </c>
      <c r="H144" s="78">
        <f>D144</f>
        <v>0</v>
      </c>
      <c r="I144" s="77"/>
      <c r="J144" s="78"/>
      <c r="K144" s="77"/>
      <c r="L144" s="78"/>
    </row>
    <row r="145" spans="1:12" x14ac:dyDescent="0.25">
      <c r="A145" s="140" t="s">
        <v>176</v>
      </c>
      <c r="B145" s="73" t="s">
        <v>177</v>
      </c>
      <c r="C145" s="141" t="e">
        <f>SUM(C141:C144)</f>
        <v>#DIV/0!</v>
      </c>
      <c r="D145" s="141"/>
      <c r="E145" s="77" t="e">
        <f>(F145*100)/D145</f>
        <v>#DIV/0!</v>
      </c>
      <c r="F145" s="77">
        <f>SUM(F141:F144)</f>
        <v>0</v>
      </c>
      <c r="G145" s="77" t="e">
        <f>(H145*100)/D145</f>
        <v>#DIV/0!</v>
      </c>
      <c r="H145" s="77">
        <f>SUM(H143:H144)</f>
        <v>0</v>
      </c>
      <c r="I145" s="77"/>
      <c r="J145" s="80"/>
      <c r="K145" s="77"/>
      <c r="L145" s="80"/>
    </row>
    <row r="146" spans="1:12" x14ac:dyDescent="0.25">
      <c r="A146" s="140"/>
      <c r="B146" s="73" t="s">
        <v>178</v>
      </c>
      <c r="C146" s="141"/>
      <c r="D146" s="141"/>
      <c r="E146" s="77" t="e">
        <f>E145</f>
        <v>#DIV/0!</v>
      </c>
      <c r="F146" s="77">
        <f>F145</f>
        <v>0</v>
      </c>
      <c r="G146" s="77" t="e">
        <f>E146+G145</f>
        <v>#DIV/0!</v>
      </c>
      <c r="H146" s="77">
        <f>H145+F146</f>
        <v>0</v>
      </c>
      <c r="I146" s="77"/>
      <c r="J146" s="77"/>
      <c r="K146" s="77"/>
      <c r="L146" s="77"/>
    </row>
    <row r="148" spans="1:12" x14ac:dyDescent="0.25">
      <c r="A148" s="82"/>
      <c r="B148" s="82"/>
      <c r="C148" s="82"/>
      <c r="D148" s="82"/>
      <c r="E148" s="82"/>
      <c r="F148" s="82"/>
      <c r="G148" s="82"/>
      <c r="H148" s="82"/>
    </row>
    <row r="149" spans="1:12" x14ac:dyDescent="0.25">
      <c r="A149" s="55"/>
      <c r="B149" s="55"/>
      <c r="C149" s="55"/>
      <c r="D149" s="55"/>
      <c r="E149" s="55"/>
      <c r="F149" s="55"/>
      <c r="G149" s="55"/>
      <c r="H149" s="55"/>
    </row>
    <row r="150" spans="1:12" ht="30.75" customHeight="1" x14ac:dyDescent="0.25">
      <c r="A150" s="24"/>
      <c r="B150" s="13"/>
      <c r="C150" s="24"/>
      <c r="D150" s="81"/>
      <c r="E150" s="81"/>
      <c r="F150" s="148"/>
      <c r="G150" s="148"/>
      <c r="H150" s="149"/>
      <c r="I150" s="150"/>
      <c r="J150" s="150"/>
    </row>
    <row r="153" spans="1:12" ht="15.75" x14ac:dyDescent="0.25">
      <c r="A153" s="126" t="s">
        <v>193</v>
      </c>
      <c r="B153" s="127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</row>
    <row r="154" spans="1:12" x14ac:dyDescent="0.25">
      <c r="A154" s="128" t="s">
        <v>162</v>
      </c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30"/>
    </row>
    <row r="155" spans="1:12" x14ac:dyDescent="0.25">
      <c r="A155" s="131" t="s">
        <v>0</v>
      </c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3"/>
    </row>
    <row r="156" spans="1:12" x14ac:dyDescent="0.25">
      <c r="A156" s="134" t="s">
        <v>188</v>
      </c>
      <c r="B156" s="135"/>
      <c r="C156" s="135"/>
      <c r="D156" s="135"/>
      <c r="E156" s="135"/>
      <c r="F156" s="135"/>
      <c r="G156" s="135"/>
      <c r="H156" s="135"/>
      <c r="I156" s="135"/>
      <c r="J156" s="135"/>
      <c r="K156" s="135"/>
      <c r="L156" s="136"/>
    </row>
    <row r="157" spans="1:12" x14ac:dyDescent="0.25">
      <c r="A157" s="137" t="s">
        <v>1</v>
      </c>
      <c r="B157" s="138"/>
      <c r="C157" s="138"/>
      <c r="D157" s="138"/>
      <c r="E157" s="138"/>
      <c r="F157" s="138"/>
      <c r="G157" s="138"/>
      <c r="H157" s="138"/>
      <c r="I157" s="138"/>
      <c r="J157" s="138"/>
      <c r="K157" s="138"/>
      <c r="L157" s="139"/>
    </row>
    <row r="158" spans="1:12" x14ac:dyDescent="0.25">
      <c r="A158" s="142" t="s">
        <v>163</v>
      </c>
      <c r="B158" s="142" t="s">
        <v>164</v>
      </c>
      <c r="C158" s="144" t="s">
        <v>165</v>
      </c>
      <c r="D158" s="145" t="s">
        <v>166</v>
      </c>
      <c r="E158" s="146" t="s">
        <v>167</v>
      </c>
      <c r="F158" s="146"/>
      <c r="G158" s="146"/>
      <c r="H158" s="146"/>
      <c r="I158" s="146"/>
      <c r="J158" s="146"/>
      <c r="K158" s="146"/>
      <c r="L158" s="146"/>
    </row>
    <row r="159" spans="1:12" x14ac:dyDescent="0.25">
      <c r="A159" s="143"/>
      <c r="B159" s="143"/>
      <c r="C159" s="144"/>
      <c r="D159" s="145"/>
      <c r="E159" s="147" t="s">
        <v>168</v>
      </c>
      <c r="F159" s="147"/>
      <c r="G159" s="147" t="s">
        <v>169</v>
      </c>
      <c r="H159" s="147"/>
      <c r="I159" s="147" t="s">
        <v>170</v>
      </c>
      <c r="J159" s="147"/>
      <c r="K159" s="147" t="s">
        <v>171</v>
      </c>
      <c r="L159" s="147"/>
    </row>
    <row r="160" spans="1:12" x14ac:dyDescent="0.25">
      <c r="A160" s="73"/>
      <c r="B160" s="73"/>
      <c r="C160" s="74" t="s">
        <v>172</v>
      </c>
      <c r="D160" s="74" t="s">
        <v>173</v>
      </c>
      <c r="E160" s="73" t="s">
        <v>172</v>
      </c>
      <c r="F160" s="73" t="s">
        <v>174</v>
      </c>
      <c r="G160" s="73" t="s">
        <v>172</v>
      </c>
      <c r="H160" s="73" t="s">
        <v>174</v>
      </c>
      <c r="I160" s="73" t="s">
        <v>172</v>
      </c>
      <c r="J160" s="73" t="s">
        <v>174</v>
      </c>
      <c r="K160" s="73" t="s">
        <v>172</v>
      </c>
      <c r="L160" s="73" t="s">
        <v>174</v>
      </c>
    </row>
    <row r="161" spans="1:12" x14ac:dyDescent="0.25">
      <c r="A161" s="73">
        <v>1</v>
      </c>
      <c r="B161" s="73" t="s">
        <v>175</v>
      </c>
      <c r="C161" s="75" t="e">
        <f>(D161*100)/$D$13</f>
        <v>#DIV/0!</v>
      </c>
      <c r="D161" s="76"/>
      <c r="E161" s="77">
        <v>100</v>
      </c>
      <c r="F161" s="78">
        <f>D161</f>
        <v>0</v>
      </c>
      <c r="G161" s="77"/>
      <c r="H161" s="78"/>
      <c r="I161" s="77"/>
      <c r="J161" s="78"/>
      <c r="K161" s="77"/>
      <c r="L161" s="78"/>
    </row>
    <row r="162" spans="1:12" x14ac:dyDescent="0.25">
      <c r="A162" s="73">
        <v>2</v>
      </c>
      <c r="B162" s="79" t="s">
        <v>110</v>
      </c>
      <c r="C162" s="75" t="e">
        <f t="shared" ref="C162:C164" si="8">(D162*100)/$D$13</f>
        <v>#DIV/0!</v>
      </c>
      <c r="D162" s="76"/>
      <c r="E162" s="77">
        <v>100</v>
      </c>
      <c r="F162" s="78">
        <f>D162</f>
        <v>0</v>
      </c>
      <c r="G162" s="77"/>
      <c r="H162" s="78"/>
      <c r="I162" s="77"/>
      <c r="J162" s="78"/>
      <c r="K162" s="77"/>
      <c r="L162" s="78"/>
    </row>
    <row r="163" spans="1:12" x14ac:dyDescent="0.25">
      <c r="A163" s="73">
        <v>3</v>
      </c>
      <c r="B163" s="73" t="s">
        <v>179</v>
      </c>
      <c r="C163" s="75" t="e">
        <f t="shared" si="8"/>
        <v>#DIV/0!</v>
      </c>
      <c r="D163" s="78"/>
      <c r="E163" s="77"/>
      <c r="F163" s="78"/>
      <c r="G163" s="77">
        <v>100</v>
      </c>
      <c r="H163" s="78">
        <f>D163</f>
        <v>0</v>
      </c>
      <c r="I163" s="77"/>
      <c r="J163" s="78"/>
      <c r="K163" s="77"/>
      <c r="L163" s="78"/>
    </row>
    <row r="164" spans="1:12" x14ac:dyDescent="0.25">
      <c r="A164" s="73">
        <v>4</v>
      </c>
      <c r="B164" s="73" t="s">
        <v>180</v>
      </c>
      <c r="C164" s="75" t="e">
        <f t="shared" si="8"/>
        <v>#DIV/0!</v>
      </c>
      <c r="D164" s="78"/>
      <c r="E164" s="77"/>
      <c r="F164" s="78"/>
      <c r="G164" s="77">
        <v>100</v>
      </c>
      <c r="H164" s="78">
        <f>D164</f>
        <v>0</v>
      </c>
      <c r="I164" s="77"/>
      <c r="J164" s="78"/>
      <c r="K164" s="77"/>
      <c r="L164" s="78"/>
    </row>
    <row r="165" spans="1:12" x14ac:dyDescent="0.25">
      <c r="A165" s="140" t="s">
        <v>176</v>
      </c>
      <c r="B165" s="73" t="s">
        <v>177</v>
      </c>
      <c r="C165" s="141" t="e">
        <f>SUM(C161:C164)</f>
        <v>#DIV/0!</v>
      </c>
      <c r="D165" s="141"/>
      <c r="E165" s="77" t="e">
        <f>(F165*100)/D165</f>
        <v>#DIV/0!</v>
      </c>
      <c r="F165" s="77">
        <f>SUM(F161:F164)</f>
        <v>0</v>
      </c>
      <c r="G165" s="77" t="e">
        <f>(H165*100)/D165</f>
        <v>#DIV/0!</v>
      </c>
      <c r="H165" s="77">
        <f>SUM(H163:H164)</f>
        <v>0</v>
      </c>
      <c r="I165" s="77"/>
      <c r="J165" s="80"/>
      <c r="K165" s="77"/>
      <c r="L165" s="80"/>
    </row>
    <row r="166" spans="1:12" x14ac:dyDescent="0.25">
      <c r="A166" s="140"/>
      <c r="B166" s="73" t="s">
        <v>178</v>
      </c>
      <c r="C166" s="141"/>
      <c r="D166" s="141"/>
      <c r="E166" s="77" t="e">
        <f>E165</f>
        <v>#DIV/0!</v>
      </c>
      <c r="F166" s="77">
        <f>F165</f>
        <v>0</v>
      </c>
      <c r="G166" s="77" t="e">
        <f>E166+G165</f>
        <v>#DIV/0!</v>
      </c>
      <c r="H166" s="77">
        <f>H165+F166+0.01</f>
        <v>0.01</v>
      </c>
      <c r="I166" s="77"/>
      <c r="J166" s="77"/>
      <c r="K166" s="77"/>
      <c r="L166" s="77"/>
    </row>
    <row r="171" spans="1:12" ht="15.75" x14ac:dyDescent="0.25">
      <c r="A171" s="126" t="s">
        <v>192</v>
      </c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</row>
    <row r="172" spans="1:12" x14ac:dyDescent="0.25">
      <c r="A172" s="128" t="s">
        <v>162</v>
      </c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30"/>
    </row>
    <row r="173" spans="1:12" x14ac:dyDescent="0.25">
      <c r="A173" s="131" t="s">
        <v>0</v>
      </c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3"/>
    </row>
    <row r="174" spans="1:12" x14ac:dyDescent="0.25">
      <c r="A174" s="134" t="s">
        <v>189</v>
      </c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36"/>
    </row>
    <row r="175" spans="1:12" x14ac:dyDescent="0.25">
      <c r="A175" s="137" t="s">
        <v>1</v>
      </c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9"/>
    </row>
    <row r="176" spans="1:12" x14ac:dyDescent="0.25">
      <c r="A176" s="142" t="s">
        <v>163</v>
      </c>
      <c r="B176" s="142" t="s">
        <v>164</v>
      </c>
      <c r="C176" s="144" t="s">
        <v>165</v>
      </c>
      <c r="D176" s="145" t="s">
        <v>166</v>
      </c>
      <c r="E176" s="146" t="s">
        <v>167</v>
      </c>
      <c r="F176" s="146"/>
      <c r="G176" s="146"/>
      <c r="H176" s="146"/>
      <c r="I176" s="146"/>
      <c r="J176" s="146"/>
      <c r="K176" s="146"/>
      <c r="L176" s="146"/>
    </row>
    <row r="177" spans="1:12" x14ac:dyDescent="0.25">
      <c r="A177" s="143"/>
      <c r="B177" s="143"/>
      <c r="C177" s="144"/>
      <c r="D177" s="145"/>
      <c r="E177" s="147" t="s">
        <v>168</v>
      </c>
      <c r="F177" s="147"/>
      <c r="G177" s="147" t="s">
        <v>169</v>
      </c>
      <c r="H177" s="147"/>
      <c r="I177" s="147" t="s">
        <v>170</v>
      </c>
      <c r="J177" s="147"/>
      <c r="K177" s="147" t="s">
        <v>171</v>
      </c>
      <c r="L177" s="147"/>
    </row>
    <row r="178" spans="1:12" x14ac:dyDescent="0.25">
      <c r="A178" s="73"/>
      <c r="B178" s="73"/>
      <c r="C178" s="74" t="s">
        <v>172</v>
      </c>
      <c r="D178" s="74" t="s">
        <v>173</v>
      </c>
      <c r="E178" s="73" t="s">
        <v>172</v>
      </c>
      <c r="F178" s="73" t="s">
        <v>174</v>
      </c>
      <c r="G178" s="73" t="s">
        <v>172</v>
      </c>
      <c r="H178" s="73" t="s">
        <v>174</v>
      </c>
      <c r="I178" s="73" t="s">
        <v>172</v>
      </c>
      <c r="J178" s="73" t="s">
        <v>174</v>
      </c>
      <c r="K178" s="73" t="s">
        <v>172</v>
      </c>
      <c r="L178" s="73" t="s">
        <v>174</v>
      </c>
    </row>
    <row r="179" spans="1:12" x14ac:dyDescent="0.25">
      <c r="A179" s="73">
        <v>1</v>
      </c>
      <c r="B179" s="73" t="s">
        <v>175</v>
      </c>
      <c r="C179" s="75" t="e">
        <f>(D179*100)/$D$13</f>
        <v>#DIV/0!</v>
      </c>
      <c r="D179" s="76"/>
      <c r="E179" s="77">
        <v>100</v>
      </c>
      <c r="F179" s="78">
        <f>D179</f>
        <v>0</v>
      </c>
      <c r="G179" s="77"/>
      <c r="H179" s="78"/>
      <c r="I179" s="77"/>
      <c r="J179" s="78"/>
      <c r="K179" s="77"/>
      <c r="L179" s="78"/>
    </row>
    <row r="180" spans="1:12" x14ac:dyDescent="0.25">
      <c r="A180" s="73">
        <v>2</v>
      </c>
      <c r="B180" s="79" t="s">
        <v>110</v>
      </c>
      <c r="C180" s="75" t="e">
        <f t="shared" ref="C180:C182" si="9">(D180*100)/$D$13</f>
        <v>#DIV/0!</v>
      </c>
      <c r="D180" s="76"/>
      <c r="E180" s="77">
        <v>100</v>
      </c>
      <c r="F180" s="78">
        <f>D180</f>
        <v>0</v>
      </c>
      <c r="G180" s="77"/>
      <c r="H180" s="78"/>
      <c r="I180" s="77"/>
      <c r="J180" s="78"/>
      <c r="K180" s="77"/>
      <c r="L180" s="78"/>
    </row>
    <row r="181" spans="1:12" x14ac:dyDescent="0.25">
      <c r="A181" s="73">
        <v>3</v>
      </c>
      <c r="B181" s="73" t="s">
        <v>179</v>
      </c>
      <c r="C181" s="75" t="e">
        <f t="shared" si="9"/>
        <v>#DIV/0!</v>
      </c>
      <c r="D181" s="78"/>
      <c r="E181" s="77"/>
      <c r="F181" s="78"/>
      <c r="G181" s="77">
        <v>100</v>
      </c>
      <c r="H181" s="78">
        <f>D181</f>
        <v>0</v>
      </c>
      <c r="I181" s="77"/>
      <c r="J181" s="78"/>
      <c r="K181" s="77"/>
      <c r="L181" s="78"/>
    </row>
    <row r="182" spans="1:12" x14ac:dyDescent="0.25">
      <c r="A182" s="73">
        <v>4</v>
      </c>
      <c r="B182" s="73" t="s">
        <v>180</v>
      </c>
      <c r="C182" s="75" t="e">
        <f t="shared" si="9"/>
        <v>#DIV/0!</v>
      </c>
      <c r="D182" s="78"/>
      <c r="E182" s="77"/>
      <c r="F182" s="78"/>
      <c r="G182" s="77">
        <v>100</v>
      </c>
      <c r="H182" s="78">
        <f>D182</f>
        <v>0</v>
      </c>
      <c r="I182" s="77"/>
      <c r="J182" s="78"/>
      <c r="K182" s="77"/>
      <c r="L182" s="78"/>
    </row>
    <row r="183" spans="1:12" x14ac:dyDescent="0.25">
      <c r="A183" s="140" t="s">
        <v>176</v>
      </c>
      <c r="B183" s="73" t="s">
        <v>177</v>
      </c>
      <c r="C183" s="141" t="e">
        <f>SUM(C179:C182)</f>
        <v>#DIV/0!</v>
      </c>
      <c r="D183" s="141"/>
      <c r="E183" s="77" t="e">
        <f>(F183*100)/D183</f>
        <v>#DIV/0!</v>
      </c>
      <c r="F183" s="77">
        <f>SUM(F179:F182)</f>
        <v>0</v>
      </c>
      <c r="G183" s="77" t="e">
        <f>(H183*100)/D183</f>
        <v>#DIV/0!</v>
      </c>
      <c r="H183" s="77">
        <f>SUM(H181:H182)</f>
        <v>0</v>
      </c>
      <c r="I183" s="77"/>
      <c r="J183" s="80"/>
      <c r="K183" s="77"/>
      <c r="L183" s="80"/>
    </row>
    <row r="184" spans="1:12" x14ac:dyDescent="0.25">
      <c r="A184" s="140"/>
      <c r="B184" s="73" t="s">
        <v>178</v>
      </c>
      <c r="C184" s="141"/>
      <c r="D184" s="141"/>
      <c r="E184" s="77" t="e">
        <f>E183</f>
        <v>#DIV/0!</v>
      </c>
      <c r="F184" s="77">
        <f>F183</f>
        <v>0</v>
      </c>
      <c r="G184" s="77" t="e">
        <f>E184+G183</f>
        <v>#DIV/0!</v>
      </c>
      <c r="H184" s="77">
        <f>H183+F184-0.01</f>
        <v>-0.01</v>
      </c>
      <c r="I184" s="77"/>
      <c r="J184" s="77"/>
      <c r="K184" s="77"/>
      <c r="L184" s="77"/>
    </row>
    <row r="186" spans="1:12" x14ac:dyDescent="0.25">
      <c r="A186" s="82"/>
      <c r="B186" s="82"/>
      <c r="C186" s="82"/>
      <c r="D186" s="82"/>
      <c r="E186" s="82"/>
      <c r="F186" s="82"/>
      <c r="G186" s="82"/>
      <c r="H186" s="82"/>
    </row>
    <row r="187" spans="1:12" x14ac:dyDescent="0.25">
      <c r="A187" s="55"/>
      <c r="B187" s="55"/>
      <c r="C187" s="55"/>
      <c r="D187" s="55"/>
      <c r="E187" s="55"/>
      <c r="F187" s="55"/>
      <c r="G187" s="55"/>
      <c r="H187" s="55"/>
    </row>
    <row r="188" spans="1:12" ht="30.75" customHeight="1" x14ac:dyDescent="0.25">
      <c r="A188" s="24"/>
      <c r="B188" s="13"/>
      <c r="C188" s="24"/>
      <c r="D188" s="81"/>
      <c r="E188" s="81"/>
      <c r="F188" s="148"/>
      <c r="G188" s="148"/>
      <c r="H188" s="149"/>
      <c r="I188" s="150"/>
      <c r="J188" s="150"/>
    </row>
    <row r="191" spans="1:12" ht="15.75" x14ac:dyDescent="0.25">
      <c r="A191" s="126" t="s">
        <v>203</v>
      </c>
      <c r="B191" s="127"/>
      <c r="C191" s="127"/>
      <c r="D191" s="127"/>
      <c r="E191" s="127"/>
      <c r="F191" s="127"/>
      <c r="G191" s="127"/>
      <c r="H191" s="127"/>
      <c r="I191" s="127"/>
      <c r="J191" s="127"/>
      <c r="K191" s="127"/>
      <c r="L191" s="127"/>
    </row>
    <row r="192" spans="1:12" x14ac:dyDescent="0.25">
      <c r="A192" s="128" t="s">
        <v>162</v>
      </c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30"/>
    </row>
    <row r="193" spans="1:12" x14ac:dyDescent="0.25">
      <c r="A193" s="131" t="s">
        <v>0</v>
      </c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3"/>
    </row>
    <row r="194" spans="1:12" x14ac:dyDescent="0.25">
      <c r="A194" s="134" t="s">
        <v>204</v>
      </c>
      <c r="B194" s="135"/>
      <c r="C194" s="135"/>
      <c r="D194" s="135"/>
      <c r="E194" s="135"/>
      <c r="F194" s="135"/>
      <c r="G194" s="135"/>
      <c r="H194" s="135"/>
      <c r="I194" s="135"/>
      <c r="J194" s="135"/>
      <c r="K194" s="135"/>
      <c r="L194" s="136"/>
    </row>
    <row r="195" spans="1:12" x14ac:dyDescent="0.25">
      <c r="A195" s="137" t="s">
        <v>1</v>
      </c>
      <c r="B195" s="138"/>
      <c r="C195" s="138"/>
      <c r="D195" s="138"/>
      <c r="E195" s="138"/>
      <c r="F195" s="138"/>
      <c r="G195" s="138"/>
      <c r="H195" s="138"/>
      <c r="I195" s="138"/>
      <c r="J195" s="138"/>
      <c r="K195" s="138"/>
      <c r="L195" s="139"/>
    </row>
    <row r="196" spans="1:12" x14ac:dyDescent="0.25">
      <c r="A196" s="142" t="s">
        <v>163</v>
      </c>
      <c r="B196" s="142" t="s">
        <v>164</v>
      </c>
      <c r="C196" s="144" t="s">
        <v>165</v>
      </c>
      <c r="D196" s="145" t="s">
        <v>166</v>
      </c>
      <c r="E196" s="146" t="s">
        <v>167</v>
      </c>
      <c r="F196" s="146"/>
      <c r="G196" s="146"/>
      <c r="H196" s="146"/>
      <c r="I196" s="146"/>
      <c r="J196" s="146"/>
      <c r="K196" s="146"/>
      <c r="L196" s="146"/>
    </row>
    <row r="197" spans="1:12" x14ac:dyDescent="0.25">
      <c r="A197" s="143"/>
      <c r="B197" s="143"/>
      <c r="C197" s="144"/>
      <c r="D197" s="145"/>
      <c r="E197" s="147" t="s">
        <v>168</v>
      </c>
      <c r="F197" s="147"/>
      <c r="G197" s="147" t="s">
        <v>169</v>
      </c>
      <c r="H197" s="147"/>
      <c r="I197" s="147" t="s">
        <v>170</v>
      </c>
      <c r="J197" s="147"/>
      <c r="K197" s="147" t="s">
        <v>171</v>
      </c>
      <c r="L197" s="147"/>
    </row>
    <row r="198" spans="1:12" x14ac:dyDescent="0.25">
      <c r="A198" s="73"/>
      <c r="B198" s="73"/>
      <c r="C198" s="74" t="s">
        <v>172</v>
      </c>
      <c r="D198" s="74" t="s">
        <v>173</v>
      </c>
      <c r="E198" s="73" t="s">
        <v>172</v>
      </c>
      <c r="F198" s="73" t="s">
        <v>174</v>
      </c>
      <c r="G198" s="73" t="s">
        <v>172</v>
      </c>
      <c r="H198" s="73" t="s">
        <v>174</v>
      </c>
      <c r="I198" s="73" t="s">
        <v>172</v>
      </c>
      <c r="J198" s="73" t="s">
        <v>174</v>
      </c>
      <c r="K198" s="73" t="s">
        <v>172</v>
      </c>
      <c r="L198" s="73" t="s">
        <v>174</v>
      </c>
    </row>
    <row r="199" spans="1:12" x14ac:dyDescent="0.25">
      <c r="A199" s="73">
        <v>1</v>
      </c>
      <c r="B199" s="73" t="s">
        <v>175</v>
      </c>
      <c r="C199" s="75" t="e">
        <f>(D199*100)/$D$13</f>
        <v>#DIV/0!</v>
      </c>
      <c r="D199" s="76"/>
      <c r="E199" s="77">
        <v>100</v>
      </c>
      <c r="F199" s="78">
        <f>D199</f>
        <v>0</v>
      </c>
      <c r="G199" s="77"/>
      <c r="H199" s="78"/>
      <c r="I199" s="77"/>
      <c r="J199" s="78"/>
      <c r="K199" s="77"/>
      <c r="L199" s="78"/>
    </row>
    <row r="200" spans="1:12" x14ac:dyDescent="0.25">
      <c r="A200" s="73">
        <v>2</v>
      </c>
      <c r="B200" s="79" t="s">
        <v>110</v>
      </c>
      <c r="C200" s="75" t="e">
        <f t="shared" ref="C200:C202" si="10">(D200*100)/$D$13</f>
        <v>#DIV/0!</v>
      </c>
      <c r="D200" s="76"/>
      <c r="E200" s="77">
        <v>100</v>
      </c>
      <c r="F200" s="78">
        <f>D200</f>
        <v>0</v>
      </c>
      <c r="G200" s="77"/>
      <c r="H200" s="78"/>
      <c r="I200" s="77"/>
      <c r="J200" s="78"/>
      <c r="K200" s="77"/>
      <c r="L200" s="78"/>
    </row>
    <row r="201" spans="1:12" x14ac:dyDescent="0.25">
      <c r="A201" s="73">
        <v>3</v>
      </c>
      <c r="B201" s="73" t="s">
        <v>179</v>
      </c>
      <c r="C201" s="75" t="e">
        <f t="shared" si="10"/>
        <v>#DIV/0!</v>
      </c>
      <c r="D201" s="78"/>
      <c r="E201" s="77"/>
      <c r="F201" s="78"/>
      <c r="G201" s="77">
        <v>100</v>
      </c>
      <c r="H201" s="78">
        <f>D201</f>
        <v>0</v>
      </c>
      <c r="I201" s="77"/>
      <c r="J201" s="78"/>
      <c r="K201" s="77"/>
      <c r="L201" s="78"/>
    </row>
    <row r="202" spans="1:12" x14ac:dyDescent="0.25">
      <c r="A202" s="73">
        <v>4</v>
      </c>
      <c r="B202" s="73" t="s">
        <v>180</v>
      </c>
      <c r="C202" s="75" t="e">
        <f t="shared" si="10"/>
        <v>#DIV/0!</v>
      </c>
      <c r="D202" s="78"/>
      <c r="E202" s="77"/>
      <c r="F202" s="78"/>
      <c r="G202" s="77">
        <v>100</v>
      </c>
      <c r="H202" s="78">
        <f>D202</f>
        <v>0</v>
      </c>
      <c r="I202" s="77"/>
      <c r="J202" s="78"/>
      <c r="K202" s="77"/>
      <c r="L202" s="78"/>
    </row>
    <row r="203" spans="1:12" x14ac:dyDescent="0.25">
      <c r="A203" s="140" t="s">
        <v>176</v>
      </c>
      <c r="B203" s="73" t="s">
        <v>177</v>
      </c>
      <c r="C203" s="141" t="e">
        <f>SUM(C199:C202)</f>
        <v>#DIV/0!</v>
      </c>
      <c r="D203" s="141"/>
      <c r="E203" s="77" t="e">
        <f>(F203*100)/D203</f>
        <v>#DIV/0!</v>
      </c>
      <c r="F203" s="77">
        <f>SUM(F199:F202)</f>
        <v>0</v>
      </c>
      <c r="G203" s="77" t="e">
        <f>(H203*100)/D203</f>
        <v>#DIV/0!</v>
      </c>
      <c r="H203" s="77">
        <f>SUM(H201:H202)</f>
        <v>0</v>
      </c>
      <c r="I203" s="77"/>
      <c r="J203" s="80"/>
      <c r="K203" s="77"/>
      <c r="L203" s="80"/>
    </row>
    <row r="204" spans="1:12" x14ac:dyDescent="0.25">
      <c r="A204" s="140"/>
      <c r="B204" s="73" t="s">
        <v>178</v>
      </c>
      <c r="C204" s="141"/>
      <c r="D204" s="141"/>
      <c r="E204" s="77" t="e">
        <f>E203</f>
        <v>#DIV/0!</v>
      </c>
      <c r="F204" s="77">
        <f>F203</f>
        <v>0</v>
      </c>
      <c r="G204" s="77" t="e">
        <f>E204+G203</f>
        <v>#DIV/0!</v>
      </c>
      <c r="H204" s="77">
        <f>H203+F204-0.01</f>
        <v>-0.01</v>
      </c>
      <c r="I204" s="77"/>
      <c r="J204" s="77"/>
      <c r="K204" s="77"/>
      <c r="L204" s="77"/>
    </row>
    <row r="209" spans="1:12" ht="15.75" x14ac:dyDescent="0.25">
      <c r="A209" s="126" t="s">
        <v>191</v>
      </c>
      <c r="B209" s="127"/>
      <c r="C209" s="127"/>
      <c r="D209" s="127"/>
      <c r="E209" s="127"/>
      <c r="F209" s="127"/>
      <c r="G209" s="127"/>
      <c r="H209" s="127"/>
      <c r="I209" s="127"/>
      <c r="J209" s="127"/>
      <c r="K209" s="127"/>
      <c r="L209" s="127"/>
    </row>
    <row r="210" spans="1:12" x14ac:dyDescent="0.25">
      <c r="A210" s="128" t="s">
        <v>162</v>
      </c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30"/>
    </row>
    <row r="211" spans="1:12" x14ac:dyDescent="0.25">
      <c r="A211" s="131" t="s">
        <v>0</v>
      </c>
      <c r="B211" s="132"/>
      <c r="C211" s="132"/>
      <c r="D211" s="132"/>
      <c r="E211" s="132"/>
      <c r="F211" s="132"/>
      <c r="G211" s="132"/>
      <c r="H211" s="132"/>
      <c r="I211" s="132"/>
      <c r="J211" s="132"/>
      <c r="K211" s="132"/>
      <c r="L211" s="133"/>
    </row>
    <row r="212" spans="1:12" x14ac:dyDescent="0.25">
      <c r="A212" s="134" t="s">
        <v>190</v>
      </c>
      <c r="B212" s="135"/>
      <c r="C212" s="135"/>
      <c r="D212" s="135"/>
      <c r="E212" s="135"/>
      <c r="F212" s="135"/>
      <c r="G212" s="135"/>
      <c r="H212" s="135"/>
      <c r="I212" s="135"/>
      <c r="J212" s="135"/>
      <c r="K212" s="135"/>
      <c r="L212" s="136"/>
    </row>
    <row r="213" spans="1:12" x14ac:dyDescent="0.25">
      <c r="A213" s="137" t="s">
        <v>1</v>
      </c>
      <c r="B213" s="138"/>
      <c r="C213" s="138"/>
      <c r="D213" s="138"/>
      <c r="E213" s="138"/>
      <c r="F213" s="138"/>
      <c r="G213" s="138"/>
      <c r="H213" s="138"/>
      <c r="I213" s="138"/>
      <c r="J213" s="138"/>
      <c r="K213" s="138"/>
      <c r="L213" s="139"/>
    </row>
    <row r="214" spans="1:12" x14ac:dyDescent="0.25">
      <c r="A214" s="142" t="s">
        <v>163</v>
      </c>
      <c r="B214" s="142" t="s">
        <v>164</v>
      </c>
      <c r="C214" s="144" t="s">
        <v>165</v>
      </c>
      <c r="D214" s="145" t="s">
        <v>166</v>
      </c>
      <c r="E214" s="146" t="s">
        <v>167</v>
      </c>
      <c r="F214" s="146"/>
      <c r="G214" s="146"/>
      <c r="H214" s="146"/>
      <c r="I214" s="146"/>
      <c r="J214" s="146"/>
      <c r="K214" s="146"/>
      <c r="L214" s="146"/>
    </row>
    <row r="215" spans="1:12" x14ac:dyDescent="0.25">
      <c r="A215" s="143"/>
      <c r="B215" s="143"/>
      <c r="C215" s="144"/>
      <c r="D215" s="145"/>
      <c r="E215" s="147" t="s">
        <v>168</v>
      </c>
      <c r="F215" s="147"/>
      <c r="G215" s="147" t="s">
        <v>169</v>
      </c>
      <c r="H215" s="147"/>
      <c r="I215" s="147" t="s">
        <v>170</v>
      </c>
      <c r="J215" s="147"/>
      <c r="K215" s="147" t="s">
        <v>171</v>
      </c>
      <c r="L215" s="147"/>
    </row>
    <row r="216" spans="1:12" x14ac:dyDescent="0.25">
      <c r="A216" s="73"/>
      <c r="B216" s="73"/>
      <c r="C216" s="74" t="s">
        <v>172</v>
      </c>
      <c r="D216" s="74" t="s">
        <v>173</v>
      </c>
      <c r="E216" s="73" t="s">
        <v>172</v>
      </c>
      <c r="F216" s="73" t="s">
        <v>174</v>
      </c>
      <c r="G216" s="73" t="s">
        <v>172</v>
      </c>
      <c r="H216" s="73" t="s">
        <v>174</v>
      </c>
      <c r="I216" s="73" t="s">
        <v>172</v>
      </c>
      <c r="J216" s="73" t="s">
        <v>174</v>
      </c>
      <c r="K216" s="73" t="s">
        <v>172</v>
      </c>
      <c r="L216" s="73" t="s">
        <v>174</v>
      </c>
    </row>
    <row r="217" spans="1:12" x14ac:dyDescent="0.25">
      <c r="A217" s="73">
        <v>1</v>
      </c>
      <c r="B217" s="73" t="s">
        <v>175</v>
      </c>
      <c r="C217" s="75" t="e">
        <f>(D217*100)/$D$13</f>
        <v>#DIV/0!</v>
      </c>
      <c r="D217" s="76"/>
      <c r="E217" s="77">
        <v>100</v>
      </c>
      <c r="F217" s="78">
        <f>D217</f>
        <v>0</v>
      </c>
      <c r="G217" s="77"/>
      <c r="H217" s="78"/>
      <c r="I217" s="77"/>
      <c r="J217" s="78"/>
      <c r="K217" s="77"/>
      <c r="L217" s="78"/>
    </row>
    <row r="218" spans="1:12" x14ac:dyDescent="0.25">
      <c r="A218" s="73">
        <v>2</v>
      </c>
      <c r="B218" s="79" t="s">
        <v>110</v>
      </c>
      <c r="C218" s="75" t="e">
        <f t="shared" ref="C218:C220" si="11">(D218*100)/$D$13</f>
        <v>#DIV/0!</v>
      </c>
      <c r="D218" s="76"/>
      <c r="E218" s="77">
        <v>100</v>
      </c>
      <c r="F218" s="78">
        <f>D218</f>
        <v>0</v>
      </c>
      <c r="G218" s="77"/>
      <c r="H218" s="78"/>
      <c r="I218" s="77"/>
      <c r="J218" s="78"/>
      <c r="K218" s="77"/>
      <c r="L218" s="78"/>
    </row>
    <row r="219" spans="1:12" x14ac:dyDescent="0.25">
      <c r="A219" s="73">
        <v>3</v>
      </c>
      <c r="B219" s="73" t="s">
        <v>179</v>
      </c>
      <c r="C219" s="75" t="e">
        <f t="shared" si="11"/>
        <v>#DIV/0!</v>
      </c>
      <c r="D219" s="78"/>
      <c r="E219" s="77"/>
      <c r="F219" s="78"/>
      <c r="G219" s="77">
        <v>100</v>
      </c>
      <c r="H219" s="78">
        <f>D219</f>
        <v>0</v>
      </c>
      <c r="I219" s="77"/>
      <c r="J219" s="78"/>
      <c r="K219" s="77"/>
      <c r="L219" s="78"/>
    </row>
    <row r="220" spans="1:12" x14ac:dyDescent="0.25">
      <c r="A220" s="73">
        <v>4</v>
      </c>
      <c r="B220" s="73" t="s">
        <v>180</v>
      </c>
      <c r="C220" s="75" t="e">
        <f t="shared" si="11"/>
        <v>#DIV/0!</v>
      </c>
      <c r="D220" s="78"/>
      <c r="E220" s="77"/>
      <c r="F220" s="78"/>
      <c r="G220" s="77">
        <v>100</v>
      </c>
      <c r="H220" s="78">
        <f>D220</f>
        <v>0</v>
      </c>
      <c r="I220" s="77"/>
      <c r="J220" s="78"/>
      <c r="K220" s="77"/>
      <c r="L220" s="78"/>
    </row>
    <row r="221" spans="1:12" x14ac:dyDescent="0.25">
      <c r="A221" s="140" t="s">
        <v>176</v>
      </c>
      <c r="B221" s="73" t="s">
        <v>177</v>
      </c>
      <c r="C221" s="141" t="e">
        <f>SUM(C217:C220)</f>
        <v>#DIV/0!</v>
      </c>
      <c r="D221" s="141"/>
      <c r="E221" s="77" t="e">
        <f>(F221*100)/D221</f>
        <v>#DIV/0!</v>
      </c>
      <c r="F221" s="77">
        <f>SUM(F217:F220)</f>
        <v>0</v>
      </c>
      <c r="G221" s="77" t="e">
        <f>(H221*100)/D221</f>
        <v>#DIV/0!</v>
      </c>
      <c r="H221" s="77">
        <f>SUM(H219:H220)</f>
        <v>0</v>
      </c>
      <c r="I221" s="77"/>
      <c r="J221" s="80"/>
      <c r="K221" s="77"/>
      <c r="L221" s="80"/>
    </row>
    <row r="222" spans="1:12" x14ac:dyDescent="0.25">
      <c r="A222" s="140"/>
      <c r="B222" s="73" t="s">
        <v>178</v>
      </c>
      <c r="C222" s="141"/>
      <c r="D222" s="141"/>
      <c r="E222" s="77" t="e">
        <f>E221</f>
        <v>#DIV/0!</v>
      </c>
      <c r="F222" s="77">
        <f>F221</f>
        <v>0</v>
      </c>
      <c r="G222" s="77" t="e">
        <f>E222+G221</f>
        <v>#DIV/0!</v>
      </c>
      <c r="H222" s="77">
        <f>H221+F222</f>
        <v>0</v>
      </c>
      <c r="I222" s="77"/>
      <c r="J222" s="77"/>
      <c r="K222" s="77"/>
      <c r="L222" s="77"/>
    </row>
    <row r="224" spans="1:12" x14ac:dyDescent="0.25">
      <c r="A224" s="82"/>
      <c r="B224" s="82"/>
      <c r="C224" s="82"/>
      <c r="D224" s="82"/>
      <c r="E224" s="82"/>
      <c r="F224" s="82"/>
      <c r="G224" s="82"/>
      <c r="H224" s="82"/>
    </row>
    <row r="225" spans="1:12" x14ac:dyDescent="0.25">
      <c r="A225" s="55"/>
      <c r="B225" s="55"/>
      <c r="C225" s="55"/>
      <c r="D225" s="55"/>
      <c r="E225" s="55"/>
      <c r="F225" s="55"/>
      <c r="G225" s="55"/>
      <c r="H225" s="55"/>
    </row>
    <row r="226" spans="1:12" ht="30.75" customHeight="1" x14ac:dyDescent="0.25">
      <c r="A226" s="24"/>
      <c r="B226" s="13"/>
      <c r="C226" s="24"/>
      <c r="D226" s="81"/>
      <c r="E226" s="81"/>
      <c r="F226" s="148"/>
      <c r="G226" s="148"/>
      <c r="H226" s="149"/>
      <c r="I226" s="150"/>
      <c r="J226" s="150"/>
    </row>
    <row r="229" spans="1:12" ht="15.75" x14ac:dyDescent="0.25">
      <c r="A229" s="126" t="s">
        <v>202</v>
      </c>
      <c r="B229" s="127"/>
      <c r="C229" s="127"/>
      <c r="D229" s="127"/>
      <c r="E229" s="127"/>
      <c r="F229" s="127"/>
      <c r="G229" s="127"/>
      <c r="H229" s="127"/>
      <c r="I229" s="127"/>
      <c r="J229" s="127"/>
      <c r="K229" s="127"/>
      <c r="L229" s="127"/>
    </row>
    <row r="230" spans="1:12" x14ac:dyDescent="0.25">
      <c r="A230" s="128" t="s">
        <v>162</v>
      </c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30"/>
    </row>
    <row r="231" spans="1:12" x14ac:dyDescent="0.25">
      <c r="A231" s="131" t="s">
        <v>0</v>
      </c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3"/>
    </row>
    <row r="232" spans="1:12" x14ac:dyDescent="0.25">
      <c r="A232" s="134" t="s">
        <v>160</v>
      </c>
      <c r="B232" s="135"/>
      <c r="C232" s="135"/>
      <c r="D232" s="135"/>
      <c r="E232" s="135"/>
      <c r="F232" s="135"/>
      <c r="G232" s="135"/>
      <c r="H232" s="135"/>
      <c r="I232" s="135"/>
      <c r="J232" s="135"/>
      <c r="K232" s="135"/>
      <c r="L232" s="136"/>
    </row>
    <row r="233" spans="1:12" x14ac:dyDescent="0.25">
      <c r="A233" s="137" t="s">
        <v>1</v>
      </c>
      <c r="B233" s="138"/>
      <c r="C233" s="138"/>
      <c r="D233" s="138"/>
      <c r="E233" s="138"/>
      <c r="F233" s="138"/>
      <c r="G233" s="138"/>
      <c r="H233" s="138"/>
      <c r="I233" s="138"/>
      <c r="J233" s="138"/>
      <c r="K233" s="138"/>
      <c r="L233" s="139"/>
    </row>
    <row r="234" spans="1:12" x14ac:dyDescent="0.25">
      <c r="A234" s="142" t="s">
        <v>163</v>
      </c>
      <c r="B234" s="142" t="s">
        <v>164</v>
      </c>
      <c r="C234" s="144" t="s">
        <v>165</v>
      </c>
      <c r="D234" s="145" t="s">
        <v>166</v>
      </c>
      <c r="E234" s="146" t="s">
        <v>167</v>
      </c>
      <c r="F234" s="146"/>
      <c r="G234" s="146"/>
      <c r="H234" s="146"/>
      <c r="I234" s="146"/>
      <c r="J234" s="146"/>
      <c r="K234" s="146"/>
      <c r="L234" s="146"/>
    </row>
    <row r="235" spans="1:12" x14ac:dyDescent="0.25">
      <c r="A235" s="143"/>
      <c r="B235" s="143"/>
      <c r="C235" s="144"/>
      <c r="D235" s="145"/>
      <c r="E235" s="147" t="s">
        <v>168</v>
      </c>
      <c r="F235" s="147"/>
      <c r="G235" s="147" t="s">
        <v>169</v>
      </c>
      <c r="H235" s="147"/>
      <c r="I235" s="147" t="s">
        <v>170</v>
      </c>
      <c r="J235" s="147"/>
      <c r="K235" s="147" t="s">
        <v>171</v>
      </c>
      <c r="L235" s="147"/>
    </row>
    <row r="236" spans="1:12" x14ac:dyDescent="0.25">
      <c r="A236" s="73"/>
      <c r="B236" s="73"/>
      <c r="C236" s="74" t="s">
        <v>172</v>
      </c>
      <c r="D236" s="74" t="s">
        <v>173</v>
      </c>
      <c r="E236" s="73" t="s">
        <v>172</v>
      </c>
      <c r="F236" s="73" t="s">
        <v>174</v>
      </c>
      <c r="G236" s="73" t="s">
        <v>172</v>
      </c>
      <c r="H236" s="73" t="s">
        <v>174</v>
      </c>
      <c r="I236" s="73" t="s">
        <v>172</v>
      </c>
      <c r="J236" s="73" t="s">
        <v>174</v>
      </c>
      <c r="K236" s="73" t="s">
        <v>172</v>
      </c>
      <c r="L236" s="73" t="s">
        <v>174</v>
      </c>
    </row>
    <row r="237" spans="1:12" x14ac:dyDescent="0.25">
      <c r="A237" s="73">
        <v>1</v>
      </c>
      <c r="B237" s="73" t="s">
        <v>175</v>
      </c>
      <c r="C237" s="75" t="e">
        <f>(D237*100)/$D$242</f>
        <v>#DIV/0!</v>
      </c>
      <c r="D237" s="76"/>
      <c r="E237" s="77">
        <v>100</v>
      </c>
      <c r="F237" s="78">
        <f>D237</f>
        <v>0</v>
      </c>
      <c r="G237" s="77"/>
      <c r="H237" s="78"/>
      <c r="I237" s="77"/>
      <c r="J237" s="78"/>
      <c r="K237" s="77"/>
      <c r="L237" s="78"/>
    </row>
    <row r="238" spans="1:12" x14ac:dyDescent="0.25">
      <c r="A238" s="73">
        <v>2</v>
      </c>
      <c r="B238" s="79" t="s">
        <v>110</v>
      </c>
      <c r="C238" s="75" t="e">
        <f t="shared" ref="C238:C241" si="12">(D238*100)/$D$242</f>
        <v>#DIV/0!</v>
      </c>
      <c r="D238" s="76"/>
      <c r="E238" s="77">
        <v>100</v>
      </c>
      <c r="F238" s="78">
        <f>D238</f>
        <v>0</v>
      </c>
      <c r="G238" s="77"/>
      <c r="H238" s="78"/>
      <c r="I238" s="77"/>
      <c r="J238" s="78"/>
      <c r="K238" s="77"/>
      <c r="L238" s="78"/>
    </row>
    <row r="239" spans="1:12" x14ac:dyDescent="0.25">
      <c r="A239" s="73">
        <v>3</v>
      </c>
      <c r="B239" s="73" t="s">
        <v>179</v>
      </c>
      <c r="C239" s="75" t="e">
        <f t="shared" si="12"/>
        <v>#DIV/0!</v>
      </c>
      <c r="D239" s="76"/>
      <c r="E239" s="77"/>
      <c r="F239" s="78"/>
      <c r="G239" s="77">
        <v>100</v>
      </c>
      <c r="H239" s="78">
        <f>D239</f>
        <v>0</v>
      </c>
      <c r="I239" s="77"/>
      <c r="J239" s="78"/>
      <c r="K239" s="77"/>
      <c r="L239" s="78"/>
    </row>
    <row r="240" spans="1:12" x14ac:dyDescent="0.25">
      <c r="A240" s="73">
        <v>4</v>
      </c>
      <c r="B240" s="73" t="s">
        <v>180</v>
      </c>
      <c r="C240" s="75" t="e">
        <f t="shared" si="12"/>
        <v>#DIV/0!</v>
      </c>
      <c r="D240" s="76"/>
      <c r="E240" s="77"/>
      <c r="F240" s="78"/>
      <c r="G240" s="77">
        <v>100</v>
      </c>
      <c r="H240" s="78">
        <f>D240</f>
        <v>0</v>
      </c>
      <c r="I240" s="77"/>
      <c r="J240" s="78"/>
      <c r="K240" s="77"/>
      <c r="L240" s="78"/>
    </row>
    <row r="241" spans="1:12" x14ac:dyDescent="0.25">
      <c r="A241" s="73">
        <v>5</v>
      </c>
      <c r="B241" s="73" t="s">
        <v>156</v>
      </c>
      <c r="C241" s="75" t="e">
        <f t="shared" si="12"/>
        <v>#DIV/0!</v>
      </c>
      <c r="D241" s="78"/>
      <c r="E241" s="77">
        <v>100</v>
      </c>
      <c r="F241" s="78">
        <f>D241</f>
        <v>0</v>
      </c>
      <c r="G241" s="77"/>
      <c r="H241" s="78"/>
      <c r="I241" s="77"/>
      <c r="J241" s="78"/>
      <c r="K241" s="77"/>
      <c r="L241" s="78"/>
    </row>
    <row r="242" spans="1:12" x14ac:dyDescent="0.25">
      <c r="A242" s="140" t="s">
        <v>176</v>
      </c>
      <c r="B242" s="73" t="s">
        <v>177</v>
      </c>
      <c r="C242" s="141" t="e">
        <f>SUM(C237:C241)</f>
        <v>#DIV/0!</v>
      </c>
      <c r="D242" s="141"/>
      <c r="E242" s="77" t="e">
        <f>(F242*100)/D242</f>
        <v>#DIV/0!</v>
      </c>
      <c r="F242" s="77">
        <f>SUM(F237:F241)</f>
        <v>0</v>
      </c>
      <c r="G242" s="77" t="e">
        <f>(H242*100)/D242</f>
        <v>#DIV/0!</v>
      </c>
      <c r="H242" s="77">
        <f>SUM(H239:H240)</f>
        <v>0</v>
      </c>
      <c r="I242" s="77"/>
      <c r="J242" s="80"/>
      <c r="K242" s="77"/>
      <c r="L242" s="80"/>
    </row>
    <row r="243" spans="1:12" x14ac:dyDescent="0.25">
      <c r="A243" s="140"/>
      <c r="B243" s="73" t="s">
        <v>178</v>
      </c>
      <c r="C243" s="141"/>
      <c r="D243" s="141"/>
      <c r="E243" s="77" t="e">
        <f>E242</f>
        <v>#DIV/0!</v>
      </c>
      <c r="F243" s="77">
        <f>F242</f>
        <v>0</v>
      </c>
      <c r="G243" s="77" t="e">
        <f>E243+G242</f>
        <v>#DIV/0!</v>
      </c>
      <c r="H243" s="77">
        <f>H242+F243-0.02</f>
        <v>-0.02</v>
      </c>
      <c r="I243" s="77"/>
      <c r="J243" s="77"/>
      <c r="K243" s="77"/>
      <c r="L243" s="77"/>
    </row>
    <row r="245" spans="1:12" x14ac:dyDescent="0.25">
      <c r="A245" s="82"/>
      <c r="B245" s="82"/>
      <c r="C245" s="82"/>
      <c r="D245" s="82"/>
      <c r="E245" s="82"/>
      <c r="F245" s="82"/>
      <c r="G245" s="82"/>
      <c r="H245" s="82"/>
    </row>
    <row r="246" spans="1:12" x14ac:dyDescent="0.25">
      <c r="A246" s="55"/>
      <c r="B246" s="55"/>
      <c r="C246" s="55"/>
      <c r="D246" s="55"/>
      <c r="E246" s="55"/>
      <c r="F246" s="55"/>
      <c r="G246" s="55"/>
      <c r="H246" s="55"/>
    </row>
    <row r="247" spans="1:12" ht="28.5" customHeight="1" x14ac:dyDescent="0.25">
      <c r="A247" s="24"/>
      <c r="B247" s="13"/>
      <c r="C247" s="24"/>
      <c r="D247" s="81"/>
      <c r="E247" s="81"/>
      <c r="F247" s="148"/>
      <c r="G247" s="148"/>
      <c r="H247" s="149"/>
      <c r="I247" s="150"/>
      <c r="J247" s="150"/>
    </row>
  </sheetData>
  <mergeCells count="249">
    <mergeCell ref="D247:E247"/>
    <mergeCell ref="F247:G247"/>
    <mergeCell ref="H247:J247"/>
    <mergeCell ref="I235:J235"/>
    <mergeCell ref="K235:L235"/>
    <mergeCell ref="A242:A243"/>
    <mergeCell ref="C242:C243"/>
    <mergeCell ref="D242:D243"/>
    <mergeCell ref="A245:H245"/>
    <mergeCell ref="A231:L231"/>
    <mergeCell ref="A232:L232"/>
    <mergeCell ref="A233:L233"/>
    <mergeCell ref="A234:A235"/>
    <mergeCell ref="B234:B235"/>
    <mergeCell ref="C234:C235"/>
    <mergeCell ref="D234:D235"/>
    <mergeCell ref="E234:L234"/>
    <mergeCell ref="E235:F235"/>
    <mergeCell ref="G235:H235"/>
    <mergeCell ref="A224:H224"/>
    <mergeCell ref="D226:E226"/>
    <mergeCell ref="F226:G226"/>
    <mergeCell ref="H226:J226"/>
    <mergeCell ref="A229:L229"/>
    <mergeCell ref="A230:L230"/>
    <mergeCell ref="G215:H215"/>
    <mergeCell ref="I215:J215"/>
    <mergeCell ref="K215:L215"/>
    <mergeCell ref="A221:A222"/>
    <mergeCell ref="C221:C222"/>
    <mergeCell ref="D221:D222"/>
    <mergeCell ref="A210:L210"/>
    <mergeCell ref="A211:L211"/>
    <mergeCell ref="A212:L212"/>
    <mergeCell ref="A213:L213"/>
    <mergeCell ref="A214:A215"/>
    <mergeCell ref="B214:B215"/>
    <mergeCell ref="C214:C215"/>
    <mergeCell ref="D214:D215"/>
    <mergeCell ref="E214:L214"/>
    <mergeCell ref="E215:F215"/>
    <mergeCell ref="I197:J197"/>
    <mergeCell ref="K197:L197"/>
    <mergeCell ref="A203:A204"/>
    <mergeCell ref="C203:C204"/>
    <mergeCell ref="D203:D204"/>
    <mergeCell ref="A209:L209"/>
    <mergeCell ref="A193:L193"/>
    <mergeCell ref="A194:L194"/>
    <mergeCell ref="A195:L195"/>
    <mergeCell ref="A196:A197"/>
    <mergeCell ref="B196:B197"/>
    <mergeCell ref="C196:C197"/>
    <mergeCell ref="D196:D197"/>
    <mergeCell ref="E196:L196"/>
    <mergeCell ref="E197:F197"/>
    <mergeCell ref="G197:H197"/>
    <mergeCell ref="A186:H186"/>
    <mergeCell ref="D188:E188"/>
    <mergeCell ref="F188:G188"/>
    <mergeCell ref="H188:J188"/>
    <mergeCell ref="A191:L191"/>
    <mergeCell ref="A192:L192"/>
    <mergeCell ref="G177:H177"/>
    <mergeCell ref="I177:J177"/>
    <mergeCell ref="K177:L177"/>
    <mergeCell ref="A183:A184"/>
    <mergeCell ref="C183:C184"/>
    <mergeCell ref="D183:D184"/>
    <mergeCell ref="A172:L172"/>
    <mergeCell ref="A173:L173"/>
    <mergeCell ref="A174:L174"/>
    <mergeCell ref="A175:L175"/>
    <mergeCell ref="A176:A177"/>
    <mergeCell ref="B176:B177"/>
    <mergeCell ref="C176:C177"/>
    <mergeCell ref="D176:D177"/>
    <mergeCell ref="E176:L176"/>
    <mergeCell ref="E177:F177"/>
    <mergeCell ref="I159:J159"/>
    <mergeCell ref="K159:L159"/>
    <mergeCell ref="A165:A166"/>
    <mergeCell ref="C165:C166"/>
    <mergeCell ref="D165:D166"/>
    <mergeCell ref="A171:L171"/>
    <mergeCell ref="A155:L155"/>
    <mergeCell ref="A156:L156"/>
    <mergeCell ref="A157:L157"/>
    <mergeCell ref="A158:A159"/>
    <mergeCell ref="B158:B159"/>
    <mergeCell ref="C158:C159"/>
    <mergeCell ref="D158:D159"/>
    <mergeCell ref="E158:L158"/>
    <mergeCell ref="E159:F159"/>
    <mergeCell ref="G159:H159"/>
    <mergeCell ref="A148:H148"/>
    <mergeCell ref="D150:E150"/>
    <mergeCell ref="F150:G150"/>
    <mergeCell ref="H150:J150"/>
    <mergeCell ref="A153:L153"/>
    <mergeCell ref="A154:L154"/>
    <mergeCell ref="G139:H139"/>
    <mergeCell ref="I139:J139"/>
    <mergeCell ref="K139:L139"/>
    <mergeCell ref="A145:A146"/>
    <mergeCell ref="C145:C146"/>
    <mergeCell ref="D145:D146"/>
    <mergeCell ref="A134:L134"/>
    <mergeCell ref="A135:L135"/>
    <mergeCell ref="A136:L136"/>
    <mergeCell ref="A137:L137"/>
    <mergeCell ref="A138:A139"/>
    <mergeCell ref="B138:B139"/>
    <mergeCell ref="C138:C139"/>
    <mergeCell ref="D138:D139"/>
    <mergeCell ref="E138:L138"/>
    <mergeCell ref="E139:F139"/>
    <mergeCell ref="I121:J121"/>
    <mergeCell ref="K121:L121"/>
    <mergeCell ref="A127:A128"/>
    <mergeCell ref="C127:C128"/>
    <mergeCell ref="D127:D128"/>
    <mergeCell ref="A133:L133"/>
    <mergeCell ref="A117:L117"/>
    <mergeCell ref="A118:L118"/>
    <mergeCell ref="A119:L119"/>
    <mergeCell ref="A120:A121"/>
    <mergeCell ref="B120:B121"/>
    <mergeCell ref="C120:C121"/>
    <mergeCell ref="D120:D121"/>
    <mergeCell ref="E120:L120"/>
    <mergeCell ref="E121:F121"/>
    <mergeCell ref="G121:H121"/>
    <mergeCell ref="A109:H109"/>
    <mergeCell ref="D112:E112"/>
    <mergeCell ref="F112:G112"/>
    <mergeCell ref="H112:J112"/>
    <mergeCell ref="A115:L115"/>
    <mergeCell ref="A116:L116"/>
    <mergeCell ref="G100:H100"/>
    <mergeCell ref="I100:J100"/>
    <mergeCell ref="K100:L100"/>
    <mergeCell ref="A106:A107"/>
    <mergeCell ref="C106:C107"/>
    <mergeCell ref="D106:D107"/>
    <mergeCell ref="A95:L95"/>
    <mergeCell ref="A96:L96"/>
    <mergeCell ref="A97:L97"/>
    <mergeCell ref="A98:L98"/>
    <mergeCell ref="A99:A100"/>
    <mergeCell ref="B99:B100"/>
    <mergeCell ref="C99:C100"/>
    <mergeCell ref="D99:D100"/>
    <mergeCell ref="E99:L99"/>
    <mergeCell ref="E100:F100"/>
    <mergeCell ref="I83:J83"/>
    <mergeCell ref="K83:L83"/>
    <mergeCell ref="A89:A90"/>
    <mergeCell ref="C89:C90"/>
    <mergeCell ref="D89:D90"/>
    <mergeCell ref="A94:L94"/>
    <mergeCell ref="A79:L79"/>
    <mergeCell ref="A80:L80"/>
    <mergeCell ref="A81:L81"/>
    <mergeCell ref="A82:A83"/>
    <mergeCell ref="B82:B83"/>
    <mergeCell ref="C82:C83"/>
    <mergeCell ref="D82:D83"/>
    <mergeCell ref="E82:L82"/>
    <mergeCell ref="E83:F83"/>
    <mergeCell ref="G83:H83"/>
    <mergeCell ref="A72:H72"/>
    <mergeCell ref="D74:E74"/>
    <mergeCell ref="F74:G74"/>
    <mergeCell ref="H74:J74"/>
    <mergeCell ref="A77:L77"/>
    <mergeCell ref="A78:L78"/>
    <mergeCell ref="I63:J63"/>
    <mergeCell ref="K63:L63"/>
    <mergeCell ref="A69:A70"/>
    <mergeCell ref="C69:C70"/>
    <mergeCell ref="D69:D70"/>
    <mergeCell ref="A51:A52"/>
    <mergeCell ref="C51:C52"/>
    <mergeCell ref="D51:D52"/>
    <mergeCell ref="A57:L57"/>
    <mergeCell ref="A58:L58"/>
    <mergeCell ref="A42:L42"/>
    <mergeCell ref="A43:L43"/>
    <mergeCell ref="A44:A45"/>
    <mergeCell ref="B44:B45"/>
    <mergeCell ref="A59:L59"/>
    <mergeCell ref="A60:L60"/>
    <mergeCell ref="A61:L61"/>
    <mergeCell ref="A62:A63"/>
    <mergeCell ref="B62:B63"/>
    <mergeCell ref="C62:C63"/>
    <mergeCell ref="D62:D63"/>
    <mergeCell ref="E62:L62"/>
    <mergeCell ref="E63:F63"/>
    <mergeCell ref="G63:H63"/>
    <mergeCell ref="C44:C45"/>
    <mergeCell ref="D44:D45"/>
    <mergeCell ref="E44:L44"/>
    <mergeCell ref="E45:F45"/>
    <mergeCell ref="G45:H45"/>
    <mergeCell ref="I45:J45"/>
    <mergeCell ref="A31:A32"/>
    <mergeCell ref="C31:C32"/>
    <mergeCell ref="D31:D32"/>
    <mergeCell ref="A39:L39"/>
    <mergeCell ref="A40:L40"/>
    <mergeCell ref="A41:L41"/>
    <mergeCell ref="A34:H34"/>
    <mergeCell ref="D36:E36"/>
    <mergeCell ref="F36:G36"/>
    <mergeCell ref="H36:J36"/>
    <mergeCell ref="K45:L45"/>
    <mergeCell ref="A24:A25"/>
    <mergeCell ref="B24:B25"/>
    <mergeCell ref="C24:C25"/>
    <mergeCell ref="D24:D25"/>
    <mergeCell ref="E24:L24"/>
    <mergeCell ref="E25:F25"/>
    <mergeCell ref="G25:H25"/>
    <mergeCell ref="I25:J25"/>
    <mergeCell ref="K25:L25"/>
    <mergeCell ref="A1:L1"/>
    <mergeCell ref="A19:L19"/>
    <mergeCell ref="A20:L20"/>
    <mergeCell ref="A21:L21"/>
    <mergeCell ref="A22:L22"/>
    <mergeCell ref="A23:L23"/>
    <mergeCell ref="A13:A14"/>
    <mergeCell ref="C13:C14"/>
    <mergeCell ref="D13:D14"/>
    <mergeCell ref="A6:A7"/>
    <mergeCell ref="B6:B7"/>
    <mergeCell ref="A5:L5"/>
    <mergeCell ref="C6:C7"/>
    <mergeCell ref="D6:D7"/>
    <mergeCell ref="E6:L6"/>
    <mergeCell ref="E7:F7"/>
    <mergeCell ref="G7:H7"/>
    <mergeCell ref="I7:J7"/>
    <mergeCell ref="K7:L7"/>
    <mergeCell ref="A4:L4"/>
    <mergeCell ref="A3:L3"/>
    <mergeCell ref="A2:L2"/>
  </mergeCells>
  <pageMargins left="0.511811024" right="0.511811024" top="0.78740157499999996" bottom="0.78740157499999996" header="0.31496062000000002" footer="0.31496062000000002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opLeftCell="A28" workbookViewId="0">
      <selection activeCell="L13" sqref="L13"/>
    </sheetView>
  </sheetViews>
  <sheetFormatPr defaultRowHeight="15" x14ac:dyDescent="0.25"/>
  <cols>
    <col min="2" max="2" width="11.7109375" customWidth="1"/>
    <col min="4" max="4" width="56" customWidth="1"/>
    <col min="6" max="6" width="11.140625" customWidth="1"/>
    <col min="7" max="7" width="11.42578125" customWidth="1"/>
    <col min="8" max="8" width="16" customWidth="1"/>
    <col min="9" max="9" width="14.42578125" customWidth="1"/>
  </cols>
  <sheetData>
    <row r="1" spans="1:9" ht="15.75" x14ac:dyDescent="0.25">
      <c r="A1" s="89" t="s">
        <v>81</v>
      </c>
      <c r="B1" s="90"/>
      <c r="C1" s="90"/>
      <c r="D1" s="90"/>
      <c r="E1" s="90"/>
      <c r="F1" s="90"/>
      <c r="G1" s="90"/>
      <c r="H1" s="90"/>
      <c r="I1" s="91"/>
    </row>
    <row r="2" spans="1:9" x14ac:dyDescent="0.25">
      <c r="A2" s="92"/>
      <c r="B2" s="93"/>
      <c r="C2" s="93"/>
      <c r="D2" s="93"/>
      <c r="E2" s="93"/>
      <c r="F2" s="93"/>
      <c r="G2" s="93"/>
      <c r="H2" s="93"/>
      <c r="I2" s="93"/>
    </row>
    <row r="3" spans="1:9" x14ac:dyDescent="0.25">
      <c r="A3" s="94"/>
      <c r="B3" s="93"/>
      <c r="C3" s="93"/>
      <c r="D3" s="93"/>
      <c r="E3" s="93"/>
      <c r="F3" s="93"/>
      <c r="G3" s="93"/>
      <c r="H3" s="93"/>
      <c r="I3" s="93"/>
    </row>
    <row r="4" spans="1:9" x14ac:dyDescent="0.25">
      <c r="A4" s="95"/>
      <c r="B4" s="96"/>
      <c r="C4" s="96"/>
      <c r="D4" s="96"/>
      <c r="E4" s="96"/>
      <c r="F4" s="96"/>
      <c r="G4" s="96"/>
      <c r="H4" s="96"/>
      <c r="I4" s="96"/>
    </row>
    <row r="5" spans="1:9" x14ac:dyDescent="0.25">
      <c r="A5" s="102"/>
      <c r="B5" s="103"/>
      <c r="C5" s="103"/>
      <c r="D5" s="103"/>
      <c r="E5" s="103"/>
      <c r="F5" s="104"/>
      <c r="G5" s="17" t="s">
        <v>2</v>
      </c>
      <c r="H5" s="17" t="s">
        <v>3</v>
      </c>
      <c r="I5" s="18" t="s">
        <v>4</v>
      </c>
    </row>
    <row r="6" spans="1:9" x14ac:dyDescent="0.25">
      <c r="A6" s="105"/>
      <c r="B6" s="106"/>
      <c r="C6" s="106"/>
      <c r="D6" s="106"/>
      <c r="E6" s="106"/>
      <c r="F6" s="107"/>
      <c r="G6" s="19">
        <v>43647</v>
      </c>
      <c r="H6" s="20" t="s">
        <v>5</v>
      </c>
      <c r="I6" s="38" t="s">
        <v>6</v>
      </c>
    </row>
    <row r="7" spans="1:9" x14ac:dyDescent="0.25">
      <c r="A7" s="97"/>
      <c r="B7" s="97"/>
      <c r="C7" s="97"/>
      <c r="D7" s="97"/>
      <c r="E7" s="97"/>
      <c r="F7" s="97"/>
      <c r="G7" s="97"/>
      <c r="H7" s="97"/>
      <c r="I7" s="97"/>
    </row>
    <row r="8" spans="1:9" x14ac:dyDescent="0.25">
      <c r="A8" s="98" t="s">
        <v>7</v>
      </c>
      <c r="B8" s="99"/>
      <c r="C8" s="99"/>
      <c r="D8" s="99"/>
      <c r="E8" s="99"/>
      <c r="F8" s="99"/>
      <c r="G8" s="99"/>
      <c r="H8" s="99"/>
      <c r="I8" s="100"/>
    </row>
    <row r="9" spans="1:9" ht="26.25" customHeight="1" x14ac:dyDescent="0.25">
      <c r="A9" s="31" t="s">
        <v>8</v>
      </c>
      <c r="B9" s="31" t="s">
        <v>9</v>
      </c>
      <c r="C9" s="31" t="s">
        <v>10</v>
      </c>
      <c r="D9" s="31" t="s">
        <v>11</v>
      </c>
      <c r="E9" s="26" t="s">
        <v>12</v>
      </c>
      <c r="F9" s="26" t="s">
        <v>13</v>
      </c>
      <c r="G9" s="32" t="s">
        <v>14</v>
      </c>
      <c r="H9" s="30" t="s">
        <v>15</v>
      </c>
      <c r="I9" s="39" t="s">
        <v>16</v>
      </c>
    </row>
    <row r="10" spans="1:9" x14ac:dyDescent="0.25">
      <c r="A10" s="2">
        <v>1</v>
      </c>
      <c r="B10" s="3"/>
      <c r="C10" s="27"/>
      <c r="D10" s="4" t="s">
        <v>17</v>
      </c>
      <c r="E10" s="3"/>
      <c r="F10" s="33"/>
      <c r="G10" s="3"/>
      <c r="H10" s="27"/>
      <c r="I10" s="40"/>
    </row>
    <row r="11" spans="1:9" ht="22.5" x14ac:dyDescent="0.25">
      <c r="A11" s="12" t="s">
        <v>71</v>
      </c>
      <c r="B11" s="6" t="s">
        <v>18</v>
      </c>
      <c r="C11" s="11">
        <v>78472</v>
      </c>
      <c r="D11" s="6" t="s">
        <v>70</v>
      </c>
      <c r="E11" s="7" t="s">
        <v>19</v>
      </c>
      <c r="F11" s="34">
        <v>830</v>
      </c>
      <c r="G11" s="10"/>
      <c r="H11" s="34">
        <f>((G11*($I$6/100))+G11)</f>
        <v>0</v>
      </c>
      <c r="I11" s="41">
        <f>H11*F11</f>
        <v>0</v>
      </c>
    </row>
    <row r="12" spans="1:9" x14ac:dyDescent="0.25">
      <c r="A12" s="86" t="s">
        <v>20</v>
      </c>
      <c r="B12" s="87"/>
      <c r="C12" s="87"/>
      <c r="D12" s="87"/>
      <c r="E12" s="87"/>
      <c r="F12" s="87"/>
      <c r="G12" s="87"/>
      <c r="H12" s="101"/>
      <c r="I12" s="42">
        <f>SUM(I11:I11)</f>
        <v>0</v>
      </c>
    </row>
    <row r="13" spans="1:9" x14ac:dyDescent="0.25">
      <c r="A13" s="2">
        <v>2</v>
      </c>
      <c r="B13" s="3"/>
      <c r="C13" s="27"/>
      <c r="D13" s="4" t="s">
        <v>21</v>
      </c>
      <c r="E13" s="3"/>
      <c r="F13" s="33"/>
      <c r="G13" s="15"/>
      <c r="H13" s="36"/>
      <c r="I13" s="43"/>
    </row>
    <row r="14" spans="1:9" ht="13.5" customHeight="1" x14ac:dyDescent="0.25">
      <c r="A14" s="2" t="s">
        <v>62</v>
      </c>
      <c r="B14" s="3"/>
      <c r="C14" s="27"/>
      <c r="D14" s="14" t="s">
        <v>63</v>
      </c>
      <c r="E14" s="3"/>
      <c r="F14" s="33"/>
      <c r="G14" s="15"/>
      <c r="H14" s="36"/>
      <c r="I14" s="43"/>
    </row>
    <row r="15" spans="1:9" ht="15" customHeight="1" x14ac:dyDescent="0.25">
      <c r="A15" s="47" t="s">
        <v>78</v>
      </c>
      <c r="B15" s="21" t="s">
        <v>64</v>
      </c>
      <c r="C15" s="28">
        <v>96401</v>
      </c>
      <c r="D15" s="16" t="s">
        <v>65</v>
      </c>
      <c r="E15" s="22" t="s">
        <v>66</v>
      </c>
      <c r="F15" s="34">
        <v>830</v>
      </c>
      <c r="G15" s="22"/>
      <c r="H15" s="34">
        <f>((G15*($I$6/100))+G15)</f>
        <v>0</v>
      </c>
      <c r="I15" s="44">
        <f>H15*F15</f>
        <v>0</v>
      </c>
    </row>
    <row r="16" spans="1:9" x14ac:dyDescent="0.25">
      <c r="A16" s="23" t="s">
        <v>67</v>
      </c>
      <c r="B16" s="3"/>
      <c r="C16" s="27"/>
      <c r="D16" s="4" t="s">
        <v>22</v>
      </c>
      <c r="E16" s="3"/>
      <c r="F16" s="33"/>
      <c r="G16" s="3"/>
      <c r="H16" s="27"/>
      <c r="I16" s="45"/>
    </row>
    <row r="17" spans="1:9" x14ac:dyDescent="0.25">
      <c r="A17" s="7" t="s">
        <v>68</v>
      </c>
      <c r="B17" s="6" t="s">
        <v>18</v>
      </c>
      <c r="C17" s="11">
        <v>72943</v>
      </c>
      <c r="D17" s="6" t="s">
        <v>23</v>
      </c>
      <c r="E17" s="7" t="s">
        <v>19</v>
      </c>
      <c r="F17" s="34">
        <v>830</v>
      </c>
      <c r="G17" s="56"/>
      <c r="H17" s="34">
        <f>((G17*($I$6/100))+G17)</f>
        <v>0</v>
      </c>
      <c r="I17" s="44">
        <f>F17*H17</f>
        <v>0</v>
      </c>
    </row>
    <row r="18" spans="1:9" ht="33.75" x14ac:dyDescent="0.25">
      <c r="A18" s="10" t="s">
        <v>69</v>
      </c>
      <c r="B18" s="9" t="s">
        <v>18</v>
      </c>
      <c r="C18" s="29">
        <v>95996</v>
      </c>
      <c r="D18" s="6" t="s">
        <v>91</v>
      </c>
      <c r="E18" s="10" t="s">
        <v>24</v>
      </c>
      <c r="F18" s="34">
        <v>41.5</v>
      </c>
      <c r="G18" s="34"/>
      <c r="H18" s="37">
        <f>((G18*($I$6/100))+G18)</f>
        <v>0</v>
      </c>
      <c r="I18" s="41">
        <f>F18*H18</f>
        <v>0</v>
      </c>
    </row>
    <row r="19" spans="1:9" x14ac:dyDescent="0.25">
      <c r="A19" s="23">
        <v>2.2999999999999998</v>
      </c>
      <c r="B19" s="3"/>
      <c r="C19" s="27"/>
      <c r="D19" s="4" t="s">
        <v>25</v>
      </c>
      <c r="E19" s="3"/>
      <c r="F19" s="33"/>
      <c r="G19" s="3"/>
      <c r="H19" s="27"/>
      <c r="I19" s="40"/>
    </row>
    <row r="20" spans="1:9" ht="24.75" customHeight="1" x14ac:dyDescent="0.25">
      <c r="A20" s="7" t="s">
        <v>26</v>
      </c>
      <c r="B20" s="6" t="s">
        <v>18</v>
      </c>
      <c r="C20" s="11">
        <v>93593</v>
      </c>
      <c r="D20" s="1" t="s">
        <v>27</v>
      </c>
      <c r="E20" s="5" t="s">
        <v>28</v>
      </c>
      <c r="F20" s="10">
        <f>F18*57</f>
        <v>2365.5</v>
      </c>
      <c r="G20" s="10"/>
      <c r="H20" s="34">
        <f>((G20*($I$6/100))+G20)</f>
        <v>0</v>
      </c>
      <c r="I20" s="44">
        <f>F20*H20</f>
        <v>0</v>
      </c>
    </row>
    <row r="21" spans="1:9" ht="22.5" customHeight="1" x14ac:dyDescent="0.25">
      <c r="A21" s="7" t="s">
        <v>29</v>
      </c>
      <c r="B21" s="6" t="s">
        <v>18</v>
      </c>
      <c r="C21" s="11">
        <v>72891</v>
      </c>
      <c r="D21" s="1" t="s">
        <v>30</v>
      </c>
      <c r="E21" s="7" t="s">
        <v>31</v>
      </c>
      <c r="F21" s="34">
        <f>F18</f>
        <v>41.5</v>
      </c>
      <c r="G21" s="7"/>
      <c r="H21" s="34">
        <f>((G21*($I$6/100))+G21)</f>
        <v>0</v>
      </c>
      <c r="I21" s="44">
        <f>F21*H21</f>
        <v>0</v>
      </c>
    </row>
    <row r="22" spans="1:9" x14ac:dyDescent="0.25">
      <c r="A22" s="86" t="s">
        <v>77</v>
      </c>
      <c r="B22" s="87"/>
      <c r="C22" s="87"/>
      <c r="D22" s="87"/>
      <c r="E22" s="87"/>
      <c r="F22" s="87"/>
      <c r="G22" s="87"/>
      <c r="H22" s="88"/>
      <c r="I22" s="42">
        <f>SUM(I15:I21)</f>
        <v>0</v>
      </c>
    </row>
    <row r="23" spans="1:9" x14ac:dyDescent="0.25">
      <c r="A23" s="2">
        <v>3</v>
      </c>
      <c r="B23" s="3"/>
      <c r="C23" s="27"/>
      <c r="D23" s="4" t="s">
        <v>32</v>
      </c>
      <c r="E23" s="3"/>
      <c r="F23" s="33"/>
      <c r="G23" s="3"/>
      <c r="H23" s="27"/>
      <c r="I23" s="40"/>
    </row>
    <row r="24" spans="1:9" x14ac:dyDescent="0.25">
      <c r="A24" s="23">
        <v>3.1</v>
      </c>
      <c r="B24" s="3"/>
      <c r="C24" s="27"/>
      <c r="D24" s="4" t="s">
        <v>33</v>
      </c>
      <c r="E24" s="3"/>
      <c r="F24" s="33"/>
      <c r="G24" s="3"/>
      <c r="H24" s="27"/>
      <c r="I24" s="40"/>
    </row>
    <row r="25" spans="1:9" ht="22.5" x14ac:dyDescent="0.25">
      <c r="A25" s="7" t="s">
        <v>34</v>
      </c>
      <c r="B25" s="6" t="s">
        <v>18</v>
      </c>
      <c r="C25" s="11">
        <v>72947</v>
      </c>
      <c r="D25" s="1" t="s">
        <v>35</v>
      </c>
      <c r="E25" s="7" t="s">
        <v>19</v>
      </c>
      <c r="F25" s="34">
        <v>52.42</v>
      </c>
      <c r="G25" s="10"/>
      <c r="H25" s="34">
        <f>((G25*($I$6/100))+G25)</f>
        <v>0</v>
      </c>
      <c r="I25" s="41">
        <f>F25*H25</f>
        <v>0</v>
      </c>
    </row>
    <row r="26" spans="1:9" x14ac:dyDescent="0.25">
      <c r="A26" s="23">
        <v>3.2</v>
      </c>
      <c r="B26" s="3"/>
      <c r="C26" s="27"/>
      <c r="D26" s="4" t="s">
        <v>36</v>
      </c>
      <c r="E26" s="3"/>
      <c r="F26" s="33"/>
      <c r="G26" s="3"/>
      <c r="H26" s="27"/>
      <c r="I26" s="40"/>
    </row>
    <row r="27" spans="1:9" x14ac:dyDescent="0.25">
      <c r="A27" s="7" t="s">
        <v>37</v>
      </c>
      <c r="B27" s="6" t="s">
        <v>38</v>
      </c>
      <c r="C27" s="11">
        <v>7264</v>
      </c>
      <c r="D27" s="6" t="s">
        <v>39</v>
      </c>
      <c r="E27" s="7" t="s">
        <v>40</v>
      </c>
      <c r="F27" s="34">
        <v>2.36</v>
      </c>
      <c r="G27" s="7"/>
      <c r="H27" s="34">
        <f t="shared" ref="H27:H32" si="0">((G27*($I$6/100))+G27)</f>
        <v>0</v>
      </c>
      <c r="I27" s="44">
        <f t="shared" ref="I27:I32" si="1">F27*H27</f>
        <v>0</v>
      </c>
    </row>
    <row r="28" spans="1:9" ht="16.5" customHeight="1" x14ac:dyDescent="0.25">
      <c r="A28" s="7" t="s">
        <v>41</v>
      </c>
      <c r="B28" s="6" t="s">
        <v>18</v>
      </c>
      <c r="C28" s="7" t="s">
        <v>42</v>
      </c>
      <c r="D28" s="6" t="s">
        <v>43</v>
      </c>
      <c r="E28" s="8" t="s">
        <v>44</v>
      </c>
      <c r="F28" s="34">
        <v>2</v>
      </c>
      <c r="G28" s="7"/>
      <c r="H28" s="34">
        <f t="shared" si="0"/>
        <v>0</v>
      </c>
      <c r="I28" s="44">
        <f t="shared" si="1"/>
        <v>0</v>
      </c>
    </row>
    <row r="29" spans="1:9" ht="22.5" x14ac:dyDescent="0.25">
      <c r="A29" s="7" t="s">
        <v>45</v>
      </c>
      <c r="B29" s="6" t="s">
        <v>46</v>
      </c>
      <c r="C29" s="11">
        <v>7696</v>
      </c>
      <c r="D29" s="6" t="s">
        <v>47</v>
      </c>
      <c r="E29" s="7" t="s">
        <v>48</v>
      </c>
      <c r="F29" s="34">
        <v>10.8</v>
      </c>
      <c r="G29" s="7"/>
      <c r="H29" s="34">
        <f t="shared" si="0"/>
        <v>0</v>
      </c>
      <c r="I29" s="44">
        <f t="shared" si="1"/>
        <v>0</v>
      </c>
    </row>
    <row r="30" spans="1:9" ht="24" customHeight="1" x14ac:dyDescent="0.25">
      <c r="A30" s="7" t="s">
        <v>49</v>
      </c>
      <c r="B30" s="6" t="s">
        <v>18</v>
      </c>
      <c r="C30" s="11">
        <v>96522</v>
      </c>
      <c r="D30" s="1" t="s">
        <v>50</v>
      </c>
      <c r="E30" s="7" t="s">
        <v>51</v>
      </c>
      <c r="F30" s="34">
        <v>0.18</v>
      </c>
      <c r="G30" s="7"/>
      <c r="H30" s="34">
        <f t="shared" si="0"/>
        <v>0</v>
      </c>
      <c r="I30" s="44">
        <f t="shared" si="1"/>
        <v>0</v>
      </c>
    </row>
    <row r="31" spans="1:9" ht="22.5" x14ac:dyDescent="0.25">
      <c r="A31" s="7" t="s">
        <v>52</v>
      </c>
      <c r="B31" s="6" t="s">
        <v>18</v>
      </c>
      <c r="C31" s="11">
        <v>94965</v>
      </c>
      <c r="D31" s="6" t="s">
        <v>73</v>
      </c>
      <c r="E31" s="7" t="s">
        <v>51</v>
      </c>
      <c r="F31" s="34">
        <v>0.18</v>
      </c>
      <c r="G31" s="56"/>
      <c r="H31" s="34">
        <f t="shared" si="0"/>
        <v>0</v>
      </c>
      <c r="I31" s="44">
        <f t="shared" si="1"/>
        <v>0</v>
      </c>
    </row>
    <row r="32" spans="1:9" x14ac:dyDescent="0.25">
      <c r="A32" s="7" t="s">
        <v>53</v>
      </c>
      <c r="B32" s="6" t="s">
        <v>18</v>
      </c>
      <c r="C32" s="7" t="s">
        <v>54</v>
      </c>
      <c r="D32" s="6" t="s">
        <v>55</v>
      </c>
      <c r="E32" s="7" t="s">
        <v>51</v>
      </c>
      <c r="F32" s="34">
        <v>0.18</v>
      </c>
      <c r="G32" s="7"/>
      <c r="H32" s="34">
        <f t="shared" si="0"/>
        <v>0</v>
      </c>
      <c r="I32" s="44">
        <f t="shared" si="1"/>
        <v>0</v>
      </c>
    </row>
    <row r="33" spans="1:9" x14ac:dyDescent="0.25">
      <c r="A33" s="86" t="s">
        <v>79</v>
      </c>
      <c r="B33" s="87"/>
      <c r="C33" s="87"/>
      <c r="D33" s="87"/>
      <c r="E33" s="87"/>
      <c r="F33" s="87"/>
      <c r="G33" s="87"/>
      <c r="H33" s="88"/>
      <c r="I33" s="42">
        <f>SUM(I25:I32)</f>
        <v>0</v>
      </c>
    </row>
    <row r="34" spans="1:9" x14ac:dyDescent="0.25">
      <c r="A34" s="2">
        <v>4</v>
      </c>
      <c r="B34" s="3"/>
      <c r="C34" s="27"/>
      <c r="D34" s="4" t="s">
        <v>56</v>
      </c>
      <c r="E34" s="3"/>
      <c r="F34" s="33"/>
      <c r="G34" s="3"/>
      <c r="H34" s="27"/>
      <c r="I34" s="40"/>
    </row>
    <row r="35" spans="1:9" ht="15.75" customHeight="1" x14ac:dyDescent="0.25">
      <c r="A35" s="12">
        <v>4.0999999999999996</v>
      </c>
      <c r="B35" s="6" t="s">
        <v>74</v>
      </c>
      <c r="C35" s="11">
        <v>1</v>
      </c>
      <c r="D35" s="6" t="s">
        <v>57</v>
      </c>
      <c r="E35" s="7" t="s">
        <v>44</v>
      </c>
      <c r="F35" s="10">
        <v>1</v>
      </c>
      <c r="G35" s="7"/>
      <c r="H35" s="34">
        <f>((G35*($I$6/100))+G35)</f>
        <v>0</v>
      </c>
      <c r="I35" s="44">
        <f>H35*F35</f>
        <v>0</v>
      </c>
    </row>
    <row r="36" spans="1:9" ht="12.75" customHeight="1" x14ac:dyDescent="0.25">
      <c r="A36" s="12">
        <v>4.2</v>
      </c>
      <c r="B36" s="6" t="s">
        <v>74</v>
      </c>
      <c r="C36" s="11">
        <v>2</v>
      </c>
      <c r="D36" s="6" t="s">
        <v>58</v>
      </c>
      <c r="E36" s="7" t="s">
        <v>44</v>
      </c>
      <c r="F36" s="10">
        <v>2</v>
      </c>
      <c r="G36" s="7"/>
      <c r="H36" s="34">
        <f>((G36*($I$6/100))+G36)</f>
        <v>0</v>
      </c>
      <c r="I36" s="44">
        <f>H36*F36</f>
        <v>0</v>
      </c>
    </row>
    <row r="37" spans="1:9" ht="24" customHeight="1" x14ac:dyDescent="0.25">
      <c r="A37" s="12">
        <v>4.3</v>
      </c>
      <c r="B37" s="6" t="s">
        <v>74</v>
      </c>
      <c r="C37" s="11">
        <v>3</v>
      </c>
      <c r="D37" s="6" t="s">
        <v>75</v>
      </c>
      <c r="E37" s="7" t="s">
        <v>44</v>
      </c>
      <c r="F37" s="10">
        <v>1</v>
      </c>
      <c r="G37" s="7"/>
      <c r="H37" s="34">
        <f>((G37*($I$6/100))+G37)</f>
        <v>0</v>
      </c>
      <c r="I37" s="44">
        <f>H37*F37</f>
        <v>0</v>
      </c>
    </row>
    <row r="38" spans="1:9" ht="15" customHeight="1" x14ac:dyDescent="0.25">
      <c r="A38" s="12">
        <v>4.4000000000000004</v>
      </c>
      <c r="B38" s="6" t="s">
        <v>74</v>
      </c>
      <c r="C38" s="11">
        <v>4</v>
      </c>
      <c r="D38" s="6" t="s">
        <v>59</v>
      </c>
      <c r="E38" s="7" t="s">
        <v>44</v>
      </c>
      <c r="F38" s="10">
        <v>1</v>
      </c>
      <c r="G38" s="7"/>
      <c r="H38" s="34">
        <f>((G38*($I$6/100))+G38)</f>
        <v>0</v>
      </c>
      <c r="I38" s="44">
        <f>H38*F38</f>
        <v>0</v>
      </c>
    </row>
    <row r="39" spans="1:9" x14ac:dyDescent="0.25">
      <c r="A39" s="86" t="s">
        <v>80</v>
      </c>
      <c r="B39" s="87"/>
      <c r="C39" s="87"/>
      <c r="D39" s="87"/>
      <c r="E39" s="87"/>
      <c r="F39" s="87"/>
      <c r="G39" s="87"/>
      <c r="H39" s="88"/>
      <c r="I39" s="42">
        <f>SUM(I35:I38)</f>
        <v>0</v>
      </c>
    </row>
    <row r="40" spans="1:9" x14ac:dyDescent="0.25">
      <c r="A40" s="86" t="s">
        <v>60</v>
      </c>
      <c r="B40" s="87"/>
      <c r="C40" s="87"/>
      <c r="D40" s="87"/>
      <c r="E40" s="87"/>
      <c r="F40" s="87"/>
      <c r="G40" s="87"/>
      <c r="H40" s="88"/>
      <c r="I40" s="42">
        <f>I39+I33+I22+I12</f>
        <v>0</v>
      </c>
    </row>
    <row r="41" spans="1:9" x14ac:dyDescent="0.25">
      <c r="A41" s="108"/>
      <c r="B41" s="108"/>
      <c r="C41" s="108"/>
      <c r="D41" s="108"/>
      <c r="E41" s="108"/>
      <c r="F41" s="108"/>
      <c r="G41" s="108"/>
      <c r="H41" s="108"/>
      <c r="I41" s="108"/>
    </row>
    <row r="42" spans="1:9" x14ac:dyDescent="0.25">
      <c r="A42" s="109" t="s">
        <v>61</v>
      </c>
      <c r="B42" s="110"/>
      <c r="C42" s="110"/>
      <c r="D42" s="110"/>
      <c r="E42" s="110"/>
      <c r="F42" s="110"/>
      <c r="G42" s="110"/>
      <c r="H42" s="110"/>
      <c r="I42" s="111"/>
    </row>
    <row r="43" spans="1:9" x14ac:dyDescent="0.25">
      <c r="A43" s="83" t="s">
        <v>121</v>
      </c>
      <c r="B43" s="84"/>
      <c r="C43" s="84"/>
      <c r="D43" s="84"/>
      <c r="E43" s="84"/>
      <c r="F43" s="84"/>
      <c r="G43" s="84"/>
      <c r="H43" s="84"/>
      <c r="I43" s="85"/>
    </row>
    <row r="44" spans="1:9" x14ac:dyDescent="0.25">
      <c r="A44" s="62"/>
      <c r="B44" s="62"/>
      <c r="C44" s="62"/>
      <c r="D44" s="62"/>
      <c r="E44" s="62"/>
      <c r="F44" s="62"/>
      <c r="G44" s="62"/>
      <c r="H44" s="62"/>
      <c r="I44" s="62"/>
    </row>
  </sheetData>
  <mergeCells count="16">
    <mergeCell ref="A40:H40"/>
    <mergeCell ref="A41:I41"/>
    <mergeCell ref="A42:I42"/>
    <mergeCell ref="A43:I43"/>
    <mergeCell ref="A39:H39"/>
    <mergeCell ref="A1:I1"/>
    <mergeCell ref="A2:I2"/>
    <mergeCell ref="A3:I3"/>
    <mergeCell ref="A4:I4"/>
    <mergeCell ref="A5:F5"/>
    <mergeCell ref="A6:F6"/>
    <mergeCell ref="A7:I7"/>
    <mergeCell ref="A8:I8"/>
    <mergeCell ref="A12:H12"/>
    <mergeCell ref="A22:H22"/>
    <mergeCell ref="A33:H33"/>
  </mergeCells>
  <pageMargins left="0.511811024" right="0.511811024" top="0.78740157499999996" bottom="0.78740157499999996" header="0.31496062000000002" footer="0.31496062000000002"/>
  <pageSetup paperSize="9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opLeftCell="A7" workbookViewId="0">
      <selection activeCell="L18" sqref="L18"/>
    </sheetView>
  </sheetViews>
  <sheetFormatPr defaultRowHeight="15" x14ac:dyDescent="0.25"/>
  <cols>
    <col min="2" max="2" width="11" customWidth="1"/>
    <col min="4" max="4" width="55.85546875" customWidth="1"/>
    <col min="6" max="6" width="10.85546875" customWidth="1"/>
    <col min="7" max="7" width="12" customWidth="1"/>
    <col min="8" max="8" width="15" customWidth="1"/>
    <col min="9" max="9" width="11.5703125" customWidth="1"/>
  </cols>
  <sheetData>
    <row r="1" spans="1:9" ht="15.75" x14ac:dyDescent="0.25">
      <c r="A1" s="89" t="s">
        <v>82</v>
      </c>
      <c r="B1" s="90"/>
      <c r="C1" s="90"/>
      <c r="D1" s="90"/>
      <c r="E1" s="90"/>
      <c r="F1" s="90"/>
      <c r="G1" s="90"/>
      <c r="H1" s="90"/>
      <c r="I1" s="91"/>
    </row>
    <row r="2" spans="1:9" x14ac:dyDescent="0.25">
      <c r="A2" s="92"/>
      <c r="B2" s="93"/>
      <c r="C2" s="93"/>
      <c r="D2" s="93"/>
      <c r="E2" s="93"/>
      <c r="F2" s="93"/>
      <c r="G2" s="93"/>
      <c r="H2" s="93"/>
      <c r="I2" s="93"/>
    </row>
    <row r="3" spans="1:9" x14ac:dyDescent="0.25">
      <c r="A3" s="94"/>
      <c r="B3" s="93"/>
      <c r="C3" s="93"/>
      <c r="D3" s="93"/>
      <c r="E3" s="93"/>
      <c r="F3" s="93"/>
      <c r="G3" s="93"/>
      <c r="H3" s="93"/>
      <c r="I3" s="93"/>
    </row>
    <row r="4" spans="1:9" x14ac:dyDescent="0.25">
      <c r="A4" s="95"/>
      <c r="B4" s="96"/>
      <c r="C4" s="96"/>
      <c r="D4" s="96"/>
      <c r="E4" s="96"/>
      <c r="F4" s="96"/>
      <c r="G4" s="96"/>
      <c r="H4" s="96"/>
      <c r="I4" s="96"/>
    </row>
    <row r="5" spans="1:9" x14ac:dyDescent="0.25">
      <c r="A5" s="102"/>
      <c r="B5" s="103"/>
      <c r="C5" s="103"/>
      <c r="D5" s="103"/>
      <c r="E5" s="103"/>
      <c r="F5" s="104"/>
      <c r="G5" s="17" t="s">
        <v>2</v>
      </c>
      <c r="H5" s="17" t="s">
        <v>3</v>
      </c>
      <c r="I5" s="18" t="s">
        <v>4</v>
      </c>
    </row>
    <row r="6" spans="1:9" x14ac:dyDescent="0.25">
      <c r="A6" s="105"/>
      <c r="B6" s="106"/>
      <c r="C6" s="106"/>
      <c r="D6" s="106"/>
      <c r="E6" s="106"/>
      <c r="F6" s="107"/>
      <c r="G6" s="19">
        <v>43647</v>
      </c>
      <c r="H6" s="20" t="s">
        <v>5</v>
      </c>
      <c r="I6" s="38" t="s">
        <v>6</v>
      </c>
    </row>
    <row r="7" spans="1:9" x14ac:dyDescent="0.25">
      <c r="A7" s="97"/>
      <c r="B7" s="97"/>
      <c r="C7" s="97"/>
      <c r="D7" s="97"/>
      <c r="E7" s="97"/>
      <c r="F7" s="97"/>
      <c r="G7" s="97"/>
      <c r="H7" s="97"/>
      <c r="I7" s="97"/>
    </row>
    <row r="8" spans="1:9" x14ac:dyDescent="0.25">
      <c r="A8" s="98" t="s">
        <v>7</v>
      </c>
      <c r="B8" s="99"/>
      <c r="C8" s="99"/>
      <c r="D8" s="99"/>
      <c r="E8" s="99"/>
      <c r="F8" s="99"/>
      <c r="G8" s="99"/>
      <c r="H8" s="99"/>
      <c r="I8" s="100"/>
    </row>
    <row r="9" spans="1:9" ht="26.25" customHeight="1" x14ac:dyDescent="0.25">
      <c r="A9" s="31" t="s">
        <v>8</v>
      </c>
      <c r="B9" s="31" t="s">
        <v>9</v>
      </c>
      <c r="C9" s="31" t="s">
        <v>10</v>
      </c>
      <c r="D9" s="31" t="s">
        <v>11</v>
      </c>
      <c r="E9" s="26" t="s">
        <v>12</v>
      </c>
      <c r="F9" s="26" t="s">
        <v>13</v>
      </c>
      <c r="G9" s="32" t="s">
        <v>14</v>
      </c>
      <c r="H9" s="30" t="s">
        <v>15</v>
      </c>
      <c r="I9" s="39" t="s">
        <v>16</v>
      </c>
    </row>
    <row r="10" spans="1:9" x14ac:dyDescent="0.25">
      <c r="A10" s="2">
        <v>1</v>
      </c>
      <c r="B10" s="3"/>
      <c r="C10" s="27"/>
      <c r="D10" s="4" t="s">
        <v>17</v>
      </c>
      <c r="E10" s="3"/>
      <c r="F10" s="33"/>
      <c r="G10" s="3"/>
      <c r="H10" s="27"/>
      <c r="I10" s="40"/>
    </row>
    <row r="11" spans="1:9" ht="22.5" x14ac:dyDescent="0.25">
      <c r="A11" s="12" t="s">
        <v>71</v>
      </c>
      <c r="B11" s="6" t="s">
        <v>18</v>
      </c>
      <c r="C11" s="11">
        <v>78472</v>
      </c>
      <c r="D11" s="6" t="s">
        <v>70</v>
      </c>
      <c r="E11" s="7" t="s">
        <v>19</v>
      </c>
      <c r="F11" s="34">
        <v>619.20000000000005</v>
      </c>
      <c r="G11" s="10"/>
      <c r="H11" s="34">
        <f>((G11*($I$6/100))+G11)</f>
        <v>0</v>
      </c>
      <c r="I11" s="41">
        <f>H11*F11</f>
        <v>0</v>
      </c>
    </row>
    <row r="12" spans="1:9" x14ac:dyDescent="0.25">
      <c r="A12" s="86" t="s">
        <v>20</v>
      </c>
      <c r="B12" s="87"/>
      <c r="C12" s="87"/>
      <c r="D12" s="87"/>
      <c r="E12" s="87"/>
      <c r="F12" s="87"/>
      <c r="G12" s="87"/>
      <c r="H12" s="101"/>
      <c r="I12" s="42">
        <f>SUM(I11:I11)</f>
        <v>0</v>
      </c>
    </row>
    <row r="13" spans="1:9" x14ac:dyDescent="0.25">
      <c r="A13" s="2">
        <v>2</v>
      </c>
      <c r="B13" s="3"/>
      <c r="C13" s="27"/>
      <c r="D13" s="4" t="s">
        <v>21</v>
      </c>
      <c r="E13" s="3"/>
      <c r="F13" s="33"/>
      <c r="G13" s="15"/>
      <c r="H13" s="36"/>
      <c r="I13" s="43"/>
    </row>
    <row r="14" spans="1:9" x14ac:dyDescent="0.25">
      <c r="A14" s="2" t="s">
        <v>62</v>
      </c>
      <c r="B14" s="3"/>
      <c r="C14" s="27"/>
      <c r="D14" s="14" t="s">
        <v>63</v>
      </c>
      <c r="E14" s="3"/>
      <c r="F14" s="33"/>
      <c r="G14" s="15"/>
      <c r="H14" s="36"/>
      <c r="I14" s="43"/>
    </row>
    <row r="15" spans="1:9" x14ac:dyDescent="0.25">
      <c r="A15" s="47" t="s">
        <v>78</v>
      </c>
      <c r="B15" s="21" t="s">
        <v>64</v>
      </c>
      <c r="C15" s="28">
        <v>96401</v>
      </c>
      <c r="D15" s="16" t="s">
        <v>65</v>
      </c>
      <c r="E15" s="22" t="s">
        <v>66</v>
      </c>
      <c r="F15" s="34">
        <v>619.20000000000005</v>
      </c>
      <c r="G15" s="22"/>
      <c r="H15" s="34">
        <f>((G15*($I$6/100))+G15)</f>
        <v>0</v>
      </c>
      <c r="I15" s="44">
        <f>H15*F15</f>
        <v>0</v>
      </c>
    </row>
    <row r="16" spans="1:9" x14ac:dyDescent="0.25">
      <c r="A16" s="23" t="s">
        <v>67</v>
      </c>
      <c r="B16" s="3"/>
      <c r="C16" s="27"/>
      <c r="D16" s="4" t="s">
        <v>22</v>
      </c>
      <c r="E16" s="3"/>
      <c r="F16" s="33"/>
      <c r="G16" s="3"/>
      <c r="H16" s="27"/>
      <c r="I16" s="45"/>
    </row>
    <row r="17" spans="1:9" x14ac:dyDescent="0.25">
      <c r="A17" s="7" t="s">
        <v>68</v>
      </c>
      <c r="B17" s="6" t="s">
        <v>18</v>
      </c>
      <c r="C17" s="11">
        <v>72943</v>
      </c>
      <c r="D17" s="6" t="s">
        <v>23</v>
      </c>
      <c r="E17" s="7" t="s">
        <v>19</v>
      </c>
      <c r="F17" s="34">
        <v>619.20000000000005</v>
      </c>
      <c r="G17" s="7"/>
      <c r="H17" s="34">
        <f>((G17*($I$6/100))+G17)</f>
        <v>0</v>
      </c>
      <c r="I17" s="44">
        <f>F17*H17</f>
        <v>0</v>
      </c>
    </row>
    <row r="18" spans="1:9" ht="33.75" x14ac:dyDescent="0.25">
      <c r="A18" s="10" t="s">
        <v>69</v>
      </c>
      <c r="B18" s="9" t="s">
        <v>18</v>
      </c>
      <c r="C18" s="29">
        <v>95996</v>
      </c>
      <c r="D18" s="6" t="s">
        <v>91</v>
      </c>
      <c r="E18" s="10" t="s">
        <v>24</v>
      </c>
      <c r="F18" s="34">
        <v>30.96</v>
      </c>
      <c r="G18" s="34"/>
      <c r="H18" s="37">
        <f>((G18*($I$6/100))+G18)</f>
        <v>0</v>
      </c>
      <c r="I18" s="41">
        <f>F18*H18</f>
        <v>0</v>
      </c>
    </row>
    <row r="19" spans="1:9" x14ac:dyDescent="0.25">
      <c r="A19" s="23">
        <v>2.2999999999999998</v>
      </c>
      <c r="B19" s="3"/>
      <c r="C19" s="27"/>
      <c r="D19" s="4" t="s">
        <v>25</v>
      </c>
      <c r="E19" s="3"/>
      <c r="F19" s="33"/>
      <c r="G19" s="3"/>
      <c r="H19" s="27"/>
      <c r="I19" s="40"/>
    </row>
    <row r="20" spans="1:9" ht="22.5" x14ac:dyDescent="0.25">
      <c r="A20" s="7" t="s">
        <v>26</v>
      </c>
      <c r="B20" s="6" t="s">
        <v>18</v>
      </c>
      <c r="C20" s="11">
        <v>93593</v>
      </c>
      <c r="D20" s="1" t="s">
        <v>27</v>
      </c>
      <c r="E20" s="5" t="s">
        <v>28</v>
      </c>
      <c r="F20" s="10">
        <f>F18*57</f>
        <v>1764.72</v>
      </c>
      <c r="G20" s="10"/>
      <c r="H20" s="34">
        <f>((G20*($I$6/100))+G20)</f>
        <v>0</v>
      </c>
      <c r="I20" s="44">
        <f>F20*H20</f>
        <v>0</v>
      </c>
    </row>
    <row r="21" spans="1:9" ht="22.5" x14ac:dyDescent="0.25">
      <c r="A21" s="7" t="s">
        <v>29</v>
      </c>
      <c r="B21" s="6" t="s">
        <v>18</v>
      </c>
      <c r="C21" s="11">
        <v>72891</v>
      </c>
      <c r="D21" s="1" t="s">
        <v>30</v>
      </c>
      <c r="E21" s="7" t="s">
        <v>31</v>
      </c>
      <c r="F21" s="34">
        <f>F18</f>
        <v>30.96</v>
      </c>
      <c r="G21" s="7"/>
      <c r="H21" s="34">
        <f>((G21*($I$6/100))+G21)</f>
        <v>0</v>
      </c>
      <c r="I21" s="44">
        <f>F21*H21</f>
        <v>0</v>
      </c>
    </row>
    <row r="22" spans="1:9" x14ac:dyDescent="0.25">
      <c r="A22" s="86" t="s">
        <v>77</v>
      </c>
      <c r="B22" s="87"/>
      <c r="C22" s="87"/>
      <c r="D22" s="87"/>
      <c r="E22" s="87"/>
      <c r="F22" s="87"/>
      <c r="G22" s="87"/>
      <c r="H22" s="88"/>
      <c r="I22" s="42">
        <f>SUM(I15:I21)</f>
        <v>0</v>
      </c>
    </row>
    <row r="23" spans="1:9" x14ac:dyDescent="0.25">
      <c r="A23" s="2">
        <v>3</v>
      </c>
      <c r="B23" s="3"/>
      <c r="C23" s="27"/>
      <c r="D23" s="4" t="s">
        <v>32</v>
      </c>
      <c r="E23" s="3"/>
      <c r="F23" s="33"/>
      <c r="G23" s="3"/>
      <c r="H23" s="27"/>
      <c r="I23" s="40"/>
    </row>
    <row r="24" spans="1:9" x14ac:dyDescent="0.25">
      <c r="A24" s="23">
        <v>3.1</v>
      </c>
      <c r="B24" s="3"/>
      <c r="C24" s="27"/>
      <c r="D24" s="4" t="s">
        <v>33</v>
      </c>
      <c r="E24" s="3"/>
      <c r="F24" s="33"/>
      <c r="G24" s="3"/>
      <c r="H24" s="27"/>
      <c r="I24" s="40"/>
    </row>
    <row r="25" spans="1:9" ht="22.5" x14ac:dyDescent="0.25">
      <c r="A25" s="7" t="s">
        <v>34</v>
      </c>
      <c r="B25" s="6" t="s">
        <v>18</v>
      </c>
      <c r="C25" s="11">
        <v>72947</v>
      </c>
      <c r="D25" s="1" t="s">
        <v>35</v>
      </c>
      <c r="E25" s="7" t="s">
        <v>19</v>
      </c>
      <c r="F25" s="34">
        <v>45.55</v>
      </c>
      <c r="G25" s="10"/>
      <c r="H25" s="34">
        <f>((G25*($I$6/100))+G25)</f>
        <v>0</v>
      </c>
      <c r="I25" s="41">
        <f>F25*H25</f>
        <v>0</v>
      </c>
    </row>
    <row r="26" spans="1:9" x14ac:dyDescent="0.25">
      <c r="A26" s="23">
        <v>3.2</v>
      </c>
      <c r="B26" s="3"/>
      <c r="C26" s="27"/>
      <c r="D26" s="4" t="s">
        <v>36</v>
      </c>
      <c r="E26" s="3"/>
      <c r="F26" s="33"/>
      <c r="G26" s="3"/>
      <c r="H26" s="27"/>
      <c r="I26" s="40"/>
    </row>
    <row r="27" spans="1:9" x14ac:dyDescent="0.25">
      <c r="A27" s="7" t="s">
        <v>37</v>
      </c>
      <c r="B27" s="6" t="s">
        <v>38</v>
      </c>
      <c r="C27" s="11">
        <v>7264</v>
      </c>
      <c r="D27" s="6" t="s">
        <v>39</v>
      </c>
      <c r="E27" s="7" t="s">
        <v>40</v>
      </c>
      <c r="F27" s="34">
        <v>4.32</v>
      </c>
      <c r="G27" s="7"/>
      <c r="H27" s="34">
        <f t="shared" ref="H27:H32" si="0">((G27*($I$6/100))+G27)</f>
        <v>0</v>
      </c>
      <c r="I27" s="44">
        <f t="shared" ref="I27:I32" si="1">F27*H27</f>
        <v>0</v>
      </c>
    </row>
    <row r="28" spans="1:9" ht="15" customHeight="1" x14ac:dyDescent="0.25">
      <c r="A28" s="7" t="s">
        <v>41</v>
      </c>
      <c r="B28" s="6" t="s">
        <v>18</v>
      </c>
      <c r="C28" s="7" t="s">
        <v>42</v>
      </c>
      <c r="D28" s="6" t="s">
        <v>43</v>
      </c>
      <c r="E28" s="8" t="s">
        <v>44</v>
      </c>
      <c r="F28" s="34">
        <v>2</v>
      </c>
      <c r="G28" s="7"/>
      <c r="H28" s="34">
        <f t="shared" si="0"/>
        <v>0</v>
      </c>
      <c r="I28" s="44">
        <f t="shared" si="1"/>
        <v>0</v>
      </c>
    </row>
    <row r="29" spans="1:9" ht="22.5" x14ac:dyDescent="0.25">
      <c r="A29" s="7" t="s">
        <v>45</v>
      </c>
      <c r="B29" s="6" t="s">
        <v>46</v>
      </c>
      <c r="C29" s="11">
        <v>7696</v>
      </c>
      <c r="D29" s="6" t="s">
        <v>47</v>
      </c>
      <c r="E29" s="7" t="s">
        <v>48</v>
      </c>
      <c r="F29" s="34">
        <v>18.899999999999999</v>
      </c>
      <c r="G29" s="7"/>
      <c r="H29" s="34">
        <f t="shared" si="0"/>
        <v>0</v>
      </c>
      <c r="I29" s="44">
        <f t="shared" si="1"/>
        <v>0</v>
      </c>
    </row>
    <row r="30" spans="1:9" ht="22.5" x14ac:dyDescent="0.25">
      <c r="A30" s="7" t="s">
        <v>49</v>
      </c>
      <c r="B30" s="6" t="s">
        <v>18</v>
      </c>
      <c r="C30" s="11">
        <v>96522</v>
      </c>
      <c r="D30" s="1" t="s">
        <v>50</v>
      </c>
      <c r="E30" s="7" t="s">
        <v>51</v>
      </c>
      <c r="F30" s="34">
        <v>0.32</v>
      </c>
      <c r="G30" s="7"/>
      <c r="H30" s="34">
        <f t="shared" si="0"/>
        <v>0</v>
      </c>
      <c r="I30" s="44">
        <f t="shared" si="1"/>
        <v>0</v>
      </c>
    </row>
    <row r="31" spans="1:9" ht="22.5" x14ac:dyDescent="0.25">
      <c r="A31" s="7" t="s">
        <v>52</v>
      </c>
      <c r="B31" s="6" t="s">
        <v>18</v>
      </c>
      <c r="C31" s="11">
        <v>94965</v>
      </c>
      <c r="D31" s="6" t="s">
        <v>73</v>
      </c>
      <c r="E31" s="7" t="s">
        <v>51</v>
      </c>
      <c r="F31" s="34">
        <v>0.32</v>
      </c>
      <c r="G31" s="7"/>
      <c r="H31" s="34">
        <f t="shared" si="0"/>
        <v>0</v>
      </c>
      <c r="I31" s="44">
        <f t="shared" si="1"/>
        <v>0</v>
      </c>
    </row>
    <row r="32" spans="1:9" x14ac:dyDescent="0.25">
      <c r="A32" s="7" t="s">
        <v>53</v>
      </c>
      <c r="B32" s="6" t="s">
        <v>18</v>
      </c>
      <c r="C32" s="7" t="s">
        <v>54</v>
      </c>
      <c r="D32" s="6" t="s">
        <v>55</v>
      </c>
      <c r="E32" s="7" t="s">
        <v>51</v>
      </c>
      <c r="F32" s="34">
        <v>0.32</v>
      </c>
      <c r="G32" s="7"/>
      <c r="H32" s="34">
        <f t="shared" si="0"/>
        <v>0</v>
      </c>
      <c r="I32" s="44">
        <f t="shared" si="1"/>
        <v>0</v>
      </c>
    </row>
    <row r="33" spans="1:9" x14ac:dyDescent="0.25">
      <c r="A33" s="86" t="s">
        <v>79</v>
      </c>
      <c r="B33" s="87"/>
      <c r="C33" s="87"/>
      <c r="D33" s="87"/>
      <c r="E33" s="87"/>
      <c r="F33" s="87"/>
      <c r="G33" s="87"/>
      <c r="H33" s="88"/>
      <c r="I33" s="42">
        <f>SUM(I25:I32)</f>
        <v>0</v>
      </c>
    </row>
    <row r="34" spans="1:9" x14ac:dyDescent="0.25">
      <c r="A34" s="2">
        <v>4</v>
      </c>
      <c r="B34" s="3"/>
      <c r="C34" s="27"/>
      <c r="D34" s="4" t="s">
        <v>56</v>
      </c>
      <c r="E34" s="3"/>
      <c r="F34" s="33"/>
      <c r="G34" s="3"/>
      <c r="H34" s="27"/>
      <c r="I34" s="40"/>
    </row>
    <row r="35" spans="1:9" x14ac:dyDescent="0.25">
      <c r="A35" s="12">
        <v>4.0999999999999996</v>
      </c>
      <c r="B35" s="6" t="s">
        <v>74</v>
      </c>
      <c r="C35" s="11">
        <v>1</v>
      </c>
      <c r="D35" s="6" t="s">
        <v>57</v>
      </c>
      <c r="E35" s="7" t="s">
        <v>44</v>
      </c>
      <c r="F35" s="10">
        <v>1</v>
      </c>
      <c r="G35" s="7"/>
      <c r="H35" s="34">
        <f>((G35*($I$6/100))+G35)</f>
        <v>0</v>
      </c>
      <c r="I35" s="44">
        <f>H35*F35</f>
        <v>0</v>
      </c>
    </row>
    <row r="36" spans="1:9" x14ac:dyDescent="0.25">
      <c r="A36" s="12">
        <v>4.2</v>
      </c>
      <c r="B36" s="6" t="s">
        <v>74</v>
      </c>
      <c r="C36" s="11">
        <v>2</v>
      </c>
      <c r="D36" s="6" t="s">
        <v>58</v>
      </c>
      <c r="E36" s="7" t="s">
        <v>44</v>
      </c>
      <c r="F36" s="10">
        <v>2</v>
      </c>
      <c r="G36" s="7"/>
      <c r="H36" s="34">
        <f>((G36*($I$6/100))+G36)</f>
        <v>0</v>
      </c>
      <c r="I36" s="44">
        <f>H36*F36</f>
        <v>0</v>
      </c>
    </row>
    <row r="37" spans="1:9" ht="22.5" x14ac:dyDescent="0.25">
      <c r="A37" s="12">
        <v>4.3</v>
      </c>
      <c r="B37" s="6" t="s">
        <v>74</v>
      </c>
      <c r="C37" s="11">
        <v>3</v>
      </c>
      <c r="D37" s="6" t="s">
        <v>75</v>
      </c>
      <c r="E37" s="7" t="s">
        <v>44</v>
      </c>
      <c r="F37" s="10">
        <v>1</v>
      </c>
      <c r="G37" s="7"/>
      <c r="H37" s="34">
        <f>((G37*($I$6/100))+G37)</f>
        <v>0</v>
      </c>
      <c r="I37" s="44">
        <f>H37*F37</f>
        <v>0</v>
      </c>
    </row>
    <row r="38" spans="1:9" x14ac:dyDescent="0.25">
      <c r="A38" s="12">
        <v>4.4000000000000004</v>
      </c>
      <c r="B38" s="6" t="s">
        <v>74</v>
      </c>
      <c r="C38" s="11">
        <v>4</v>
      </c>
      <c r="D38" s="6" t="s">
        <v>59</v>
      </c>
      <c r="E38" s="7" t="s">
        <v>44</v>
      </c>
      <c r="F38" s="10">
        <v>1</v>
      </c>
      <c r="G38" s="7"/>
      <c r="H38" s="34">
        <f>((G38*($I$6/100))+G38)</f>
        <v>0</v>
      </c>
      <c r="I38" s="44">
        <f>H38*F38</f>
        <v>0</v>
      </c>
    </row>
    <row r="39" spans="1:9" x14ac:dyDescent="0.25">
      <c r="A39" s="86" t="s">
        <v>80</v>
      </c>
      <c r="B39" s="87"/>
      <c r="C39" s="87"/>
      <c r="D39" s="87"/>
      <c r="E39" s="87"/>
      <c r="F39" s="87"/>
      <c r="G39" s="87"/>
      <c r="H39" s="88"/>
      <c r="I39" s="42">
        <f>SUM(I35:I38)</f>
        <v>0</v>
      </c>
    </row>
    <row r="40" spans="1:9" x14ac:dyDescent="0.25">
      <c r="A40" s="86" t="s">
        <v>60</v>
      </c>
      <c r="B40" s="87"/>
      <c r="C40" s="87"/>
      <c r="D40" s="87"/>
      <c r="E40" s="87"/>
      <c r="F40" s="87"/>
      <c r="G40" s="87"/>
      <c r="H40" s="88"/>
      <c r="I40" s="42">
        <f>I39+I33+I22+I12</f>
        <v>0</v>
      </c>
    </row>
    <row r="41" spans="1:9" x14ac:dyDescent="0.25">
      <c r="A41" s="108"/>
      <c r="B41" s="108"/>
      <c r="C41" s="108"/>
      <c r="D41" s="108"/>
      <c r="E41" s="108"/>
      <c r="F41" s="108"/>
      <c r="G41" s="108"/>
      <c r="H41" s="108"/>
      <c r="I41" s="108"/>
    </row>
    <row r="42" spans="1:9" x14ac:dyDescent="0.25">
      <c r="A42" s="112" t="s">
        <v>61</v>
      </c>
      <c r="B42" s="113"/>
      <c r="C42" s="113"/>
      <c r="D42" s="113"/>
      <c r="E42" s="113"/>
      <c r="F42" s="113"/>
      <c r="G42" s="113"/>
      <c r="H42" s="113"/>
      <c r="I42" s="114"/>
    </row>
    <row r="43" spans="1:9" x14ac:dyDescent="0.25">
      <c r="A43" s="83" t="s">
        <v>122</v>
      </c>
      <c r="B43" s="84"/>
      <c r="C43" s="84"/>
      <c r="D43" s="84"/>
      <c r="E43" s="84"/>
      <c r="F43" s="84"/>
      <c r="G43" s="84"/>
      <c r="H43" s="84"/>
      <c r="I43" s="85"/>
    </row>
    <row r="44" spans="1:9" x14ac:dyDescent="0.25">
      <c r="A44" s="115"/>
      <c r="B44" s="115"/>
      <c r="C44" s="115"/>
      <c r="D44" s="115"/>
      <c r="E44" s="115"/>
      <c r="F44" s="115"/>
      <c r="G44" s="115"/>
      <c r="H44" s="115"/>
      <c r="I44" s="115"/>
    </row>
  </sheetData>
  <mergeCells count="17">
    <mergeCell ref="A40:H40"/>
    <mergeCell ref="A41:I41"/>
    <mergeCell ref="A42:I42"/>
    <mergeCell ref="A44:I44"/>
    <mergeCell ref="A43:I43"/>
    <mergeCell ref="A39:H39"/>
    <mergeCell ref="A1:I1"/>
    <mergeCell ref="A2:I2"/>
    <mergeCell ref="A3:I3"/>
    <mergeCell ref="A4:I4"/>
    <mergeCell ref="A5:F5"/>
    <mergeCell ref="A6:F6"/>
    <mergeCell ref="A7:I7"/>
    <mergeCell ref="A8:I8"/>
    <mergeCell ref="A12:H12"/>
    <mergeCell ref="A22:H22"/>
    <mergeCell ref="A33:H33"/>
  </mergeCell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5" sqref="A45:I48"/>
    </sheetView>
  </sheetViews>
  <sheetFormatPr defaultRowHeight="15" x14ac:dyDescent="0.25"/>
  <cols>
    <col min="2" max="2" width="11.42578125" customWidth="1"/>
    <col min="4" max="4" width="56.140625" customWidth="1"/>
    <col min="6" max="6" width="13" customWidth="1"/>
    <col min="7" max="7" width="11.7109375" customWidth="1"/>
    <col min="8" max="8" width="15.28515625" customWidth="1"/>
    <col min="9" max="9" width="13.42578125" customWidth="1"/>
  </cols>
  <sheetData>
    <row r="1" spans="1:9" ht="15.75" x14ac:dyDescent="0.25">
      <c r="A1" s="89" t="s">
        <v>83</v>
      </c>
      <c r="B1" s="90"/>
      <c r="C1" s="90"/>
      <c r="D1" s="90"/>
      <c r="E1" s="90"/>
      <c r="F1" s="90"/>
      <c r="G1" s="90"/>
      <c r="H1" s="90"/>
      <c r="I1" s="91"/>
    </row>
    <row r="2" spans="1:9" x14ac:dyDescent="0.25">
      <c r="A2" s="92"/>
      <c r="B2" s="93"/>
      <c r="C2" s="93"/>
      <c r="D2" s="93"/>
      <c r="E2" s="93"/>
      <c r="F2" s="93"/>
      <c r="G2" s="93"/>
      <c r="H2" s="93"/>
      <c r="I2" s="93"/>
    </row>
    <row r="3" spans="1:9" x14ac:dyDescent="0.25">
      <c r="A3" s="94"/>
      <c r="B3" s="93"/>
      <c r="C3" s="93"/>
      <c r="D3" s="93"/>
      <c r="E3" s="93"/>
      <c r="F3" s="93"/>
      <c r="G3" s="93"/>
      <c r="H3" s="93"/>
      <c r="I3" s="93"/>
    </row>
    <row r="4" spans="1:9" x14ac:dyDescent="0.25">
      <c r="A4" s="95"/>
      <c r="B4" s="96"/>
      <c r="C4" s="96"/>
      <c r="D4" s="96"/>
      <c r="E4" s="96"/>
      <c r="F4" s="96"/>
      <c r="G4" s="96"/>
      <c r="H4" s="96"/>
      <c r="I4" s="96"/>
    </row>
    <row r="5" spans="1:9" x14ac:dyDescent="0.25">
      <c r="A5" s="102"/>
      <c r="B5" s="103"/>
      <c r="C5" s="103"/>
      <c r="D5" s="103"/>
      <c r="E5" s="103"/>
      <c r="F5" s="104"/>
      <c r="G5" s="17" t="s">
        <v>2</v>
      </c>
      <c r="H5" s="17" t="s">
        <v>3</v>
      </c>
      <c r="I5" s="18" t="s">
        <v>4</v>
      </c>
    </row>
    <row r="6" spans="1:9" x14ac:dyDescent="0.25">
      <c r="A6" s="105"/>
      <c r="B6" s="106"/>
      <c r="C6" s="106"/>
      <c r="D6" s="106"/>
      <c r="E6" s="106"/>
      <c r="F6" s="107"/>
      <c r="G6" s="19">
        <v>43647</v>
      </c>
      <c r="H6" s="20" t="s">
        <v>5</v>
      </c>
      <c r="I6" s="38" t="s">
        <v>6</v>
      </c>
    </row>
    <row r="7" spans="1:9" x14ac:dyDescent="0.25">
      <c r="A7" s="97"/>
      <c r="B7" s="97"/>
      <c r="C7" s="97"/>
      <c r="D7" s="97"/>
      <c r="E7" s="97"/>
      <c r="F7" s="97"/>
      <c r="G7" s="97"/>
      <c r="H7" s="97"/>
      <c r="I7" s="97"/>
    </row>
    <row r="8" spans="1:9" x14ac:dyDescent="0.25">
      <c r="A8" s="98" t="s">
        <v>7</v>
      </c>
      <c r="B8" s="99"/>
      <c r="C8" s="99"/>
      <c r="D8" s="99"/>
      <c r="E8" s="99"/>
      <c r="F8" s="99"/>
      <c r="G8" s="99"/>
      <c r="H8" s="99"/>
      <c r="I8" s="100"/>
    </row>
    <row r="9" spans="1:9" ht="22.5" x14ac:dyDescent="0.25">
      <c r="A9" s="31" t="s">
        <v>8</v>
      </c>
      <c r="B9" s="31" t="s">
        <v>9</v>
      </c>
      <c r="C9" s="31" t="s">
        <v>10</v>
      </c>
      <c r="D9" s="31" t="s">
        <v>11</v>
      </c>
      <c r="E9" s="26" t="s">
        <v>12</v>
      </c>
      <c r="F9" s="26" t="s">
        <v>13</v>
      </c>
      <c r="G9" s="32" t="s">
        <v>14</v>
      </c>
      <c r="H9" s="30" t="s">
        <v>15</v>
      </c>
      <c r="I9" s="39" t="s">
        <v>16</v>
      </c>
    </row>
    <row r="10" spans="1:9" x14ac:dyDescent="0.25">
      <c r="A10" s="2">
        <v>1</v>
      </c>
      <c r="B10" s="3"/>
      <c r="C10" s="27"/>
      <c r="D10" s="4" t="s">
        <v>17</v>
      </c>
      <c r="E10" s="3"/>
      <c r="F10" s="33"/>
      <c r="G10" s="3"/>
      <c r="H10" s="27"/>
      <c r="I10" s="40"/>
    </row>
    <row r="11" spans="1:9" ht="22.5" x14ac:dyDescent="0.25">
      <c r="A11" s="12" t="s">
        <v>71</v>
      </c>
      <c r="B11" s="6" t="s">
        <v>18</v>
      </c>
      <c r="C11" s="11">
        <v>78472</v>
      </c>
      <c r="D11" s="6" t="s">
        <v>70</v>
      </c>
      <c r="E11" s="7" t="s">
        <v>19</v>
      </c>
      <c r="F11" s="34">
        <v>1044.8</v>
      </c>
      <c r="G11" s="10"/>
      <c r="H11" s="34">
        <f>((G11*($I$6/100))+G11)</f>
        <v>0</v>
      </c>
      <c r="I11" s="41">
        <f>H11*F11</f>
        <v>0</v>
      </c>
    </row>
    <row r="12" spans="1:9" x14ac:dyDescent="0.25">
      <c r="A12" s="86" t="s">
        <v>20</v>
      </c>
      <c r="B12" s="87"/>
      <c r="C12" s="87"/>
      <c r="D12" s="87"/>
      <c r="E12" s="87"/>
      <c r="F12" s="87"/>
      <c r="G12" s="87"/>
      <c r="H12" s="101"/>
      <c r="I12" s="42">
        <f>SUM(I11:I11)</f>
        <v>0</v>
      </c>
    </row>
    <row r="13" spans="1:9" x14ac:dyDescent="0.25">
      <c r="A13" s="2">
        <v>2</v>
      </c>
      <c r="B13" s="3"/>
      <c r="C13" s="27"/>
      <c r="D13" s="4" t="s">
        <v>21</v>
      </c>
      <c r="E13" s="3"/>
      <c r="F13" s="33"/>
      <c r="G13" s="15"/>
      <c r="H13" s="36"/>
      <c r="I13" s="43"/>
    </row>
    <row r="14" spans="1:9" x14ac:dyDescent="0.25">
      <c r="A14" s="2" t="s">
        <v>62</v>
      </c>
      <c r="B14" s="3"/>
      <c r="C14" s="27"/>
      <c r="D14" s="14" t="s">
        <v>63</v>
      </c>
      <c r="E14" s="3"/>
      <c r="F14" s="33"/>
      <c r="G14" s="15"/>
      <c r="H14" s="36"/>
      <c r="I14" s="43"/>
    </row>
    <row r="15" spans="1:9" x14ac:dyDescent="0.25">
      <c r="A15" s="47" t="s">
        <v>78</v>
      </c>
      <c r="B15" s="21" t="s">
        <v>64</v>
      </c>
      <c r="C15" s="28">
        <v>96401</v>
      </c>
      <c r="D15" s="16" t="s">
        <v>65</v>
      </c>
      <c r="E15" s="22" t="s">
        <v>66</v>
      </c>
      <c r="F15" s="34">
        <v>1044.8</v>
      </c>
      <c r="G15" s="22"/>
      <c r="H15" s="34">
        <f>((G15*($I$6/100))+G15)</f>
        <v>0</v>
      </c>
      <c r="I15" s="44">
        <f>H15*F15</f>
        <v>0</v>
      </c>
    </row>
    <row r="16" spans="1:9" x14ac:dyDescent="0.25">
      <c r="A16" s="23" t="s">
        <v>67</v>
      </c>
      <c r="B16" s="3"/>
      <c r="C16" s="27"/>
      <c r="D16" s="4" t="s">
        <v>22</v>
      </c>
      <c r="E16" s="3"/>
      <c r="F16" s="33"/>
      <c r="G16" s="3"/>
      <c r="H16" s="27"/>
      <c r="I16" s="45"/>
    </row>
    <row r="17" spans="1:9" x14ac:dyDescent="0.25">
      <c r="A17" s="7" t="s">
        <v>68</v>
      </c>
      <c r="B17" s="6" t="s">
        <v>18</v>
      </c>
      <c r="C17" s="11">
        <v>72943</v>
      </c>
      <c r="D17" s="6" t="s">
        <v>23</v>
      </c>
      <c r="E17" s="7" t="s">
        <v>19</v>
      </c>
      <c r="F17" s="34">
        <v>1044.8</v>
      </c>
      <c r="G17" s="56"/>
      <c r="H17" s="34">
        <f>((G17*($I$6/100))+G17)</f>
        <v>0</v>
      </c>
      <c r="I17" s="44">
        <f>F17*H17</f>
        <v>0</v>
      </c>
    </row>
    <row r="18" spans="1:9" ht="33.75" x14ac:dyDescent="0.25">
      <c r="A18" s="10" t="s">
        <v>69</v>
      </c>
      <c r="B18" s="9" t="s">
        <v>18</v>
      </c>
      <c r="C18" s="29">
        <v>95996</v>
      </c>
      <c r="D18" s="6" t="s">
        <v>91</v>
      </c>
      <c r="E18" s="10" t="s">
        <v>24</v>
      </c>
      <c r="F18" s="34">
        <v>52.24</v>
      </c>
      <c r="G18" s="34"/>
      <c r="H18" s="37">
        <f>((G18*($I$6/100))+G18)</f>
        <v>0</v>
      </c>
      <c r="I18" s="41">
        <f>F18*H18</f>
        <v>0</v>
      </c>
    </row>
    <row r="19" spans="1:9" x14ac:dyDescent="0.25">
      <c r="A19" s="23">
        <v>2.2999999999999998</v>
      </c>
      <c r="B19" s="3"/>
      <c r="C19" s="27"/>
      <c r="D19" s="4" t="s">
        <v>25</v>
      </c>
      <c r="E19" s="3"/>
      <c r="F19" s="33"/>
      <c r="G19" s="3"/>
      <c r="H19" s="27"/>
      <c r="I19" s="40"/>
    </row>
    <row r="20" spans="1:9" ht="22.5" x14ac:dyDescent="0.25">
      <c r="A20" s="7" t="s">
        <v>26</v>
      </c>
      <c r="B20" s="6" t="s">
        <v>18</v>
      </c>
      <c r="C20" s="11">
        <v>93593</v>
      </c>
      <c r="D20" s="1" t="s">
        <v>27</v>
      </c>
      <c r="E20" s="5" t="s">
        <v>28</v>
      </c>
      <c r="F20" s="10">
        <f>F18*57</f>
        <v>2977.6800000000003</v>
      </c>
      <c r="G20" s="10"/>
      <c r="H20" s="34">
        <f>((G20*($I$6/100))+G20)</f>
        <v>0</v>
      </c>
      <c r="I20" s="44">
        <f>F20*H20</f>
        <v>0</v>
      </c>
    </row>
    <row r="21" spans="1:9" ht="23.25" customHeight="1" x14ac:dyDescent="0.25">
      <c r="A21" s="7" t="s">
        <v>29</v>
      </c>
      <c r="B21" s="6" t="s">
        <v>18</v>
      </c>
      <c r="C21" s="11">
        <v>72891</v>
      </c>
      <c r="D21" s="1" t="s">
        <v>30</v>
      </c>
      <c r="E21" s="7" t="s">
        <v>31</v>
      </c>
      <c r="F21" s="34">
        <f>F18</f>
        <v>52.24</v>
      </c>
      <c r="G21" s="7"/>
      <c r="H21" s="34">
        <f>((G21*($I$6/100))+G21)</f>
        <v>0</v>
      </c>
      <c r="I21" s="44">
        <f>F21*H21</f>
        <v>0</v>
      </c>
    </row>
    <row r="22" spans="1:9" x14ac:dyDescent="0.25">
      <c r="A22" s="86" t="s">
        <v>77</v>
      </c>
      <c r="B22" s="87"/>
      <c r="C22" s="87"/>
      <c r="D22" s="87"/>
      <c r="E22" s="87"/>
      <c r="F22" s="87"/>
      <c r="G22" s="87"/>
      <c r="H22" s="88"/>
      <c r="I22" s="42">
        <f>SUM(I15:I21)</f>
        <v>0</v>
      </c>
    </row>
    <row r="23" spans="1:9" x14ac:dyDescent="0.25">
      <c r="A23" s="2">
        <v>3</v>
      </c>
      <c r="B23" s="3"/>
      <c r="C23" s="27"/>
      <c r="D23" s="4" t="s">
        <v>32</v>
      </c>
      <c r="E23" s="3"/>
      <c r="F23" s="33"/>
      <c r="G23" s="3"/>
      <c r="H23" s="27"/>
      <c r="I23" s="40"/>
    </row>
    <row r="24" spans="1:9" x14ac:dyDescent="0.25">
      <c r="A24" s="23">
        <v>3.1</v>
      </c>
      <c r="B24" s="3"/>
      <c r="C24" s="27"/>
      <c r="D24" s="4" t="s">
        <v>33</v>
      </c>
      <c r="E24" s="3"/>
      <c r="F24" s="33"/>
      <c r="G24" s="3"/>
      <c r="H24" s="27"/>
      <c r="I24" s="40"/>
    </row>
    <row r="25" spans="1:9" ht="22.5" x14ac:dyDescent="0.25">
      <c r="A25" s="7" t="s">
        <v>34</v>
      </c>
      <c r="B25" s="6" t="s">
        <v>18</v>
      </c>
      <c r="C25" s="11">
        <v>72947</v>
      </c>
      <c r="D25" s="1" t="s">
        <v>35</v>
      </c>
      <c r="E25" s="7" t="s">
        <v>19</v>
      </c>
      <c r="F25" s="34">
        <v>54.8</v>
      </c>
      <c r="G25" s="10"/>
      <c r="H25" s="34">
        <f>((G25*($I$6/100))+G25)</f>
        <v>0</v>
      </c>
      <c r="I25" s="41">
        <f>F25*H25</f>
        <v>0</v>
      </c>
    </row>
    <row r="26" spans="1:9" x14ac:dyDescent="0.25">
      <c r="A26" s="23">
        <v>3.2</v>
      </c>
      <c r="B26" s="3"/>
      <c r="C26" s="27"/>
      <c r="D26" s="4" t="s">
        <v>36</v>
      </c>
      <c r="E26" s="3"/>
      <c r="F26" s="33"/>
      <c r="G26" s="3"/>
      <c r="H26" s="27"/>
      <c r="I26" s="40"/>
    </row>
    <row r="27" spans="1:9" x14ac:dyDescent="0.25">
      <c r="A27" s="7" t="s">
        <v>37</v>
      </c>
      <c r="B27" s="6" t="s">
        <v>38</v>
      </c>
      <c r="C27" s="11">
        <v>7264</v>
      </c>
      <c r="D27" s="6" t="s">
        <v>39</v>
      </c>
      <c r="E27" s="7" t="s">
        <v>40</v>
      </c>
      <c r="F27" s="34">
        <v>4.32</v>
      </c>
      <c r="G27" s="56"/>
      <c r="H27" s="34">
        <f t="shared" ref="H27:H32" si="0">((G27*($I$6/100))+G27)</f>
        <v>0</v>
      </c>
      <c r="I27" s="44">
        <f t="shared" ref="I27:I32" si="1">F27*H27</f>
        <v>0</v>
      </c>
    </row>
    <row r="28" spans="1:9" ht="15" customHeight="1" x14ac:dyDescent="0.25">
      <c r="A28" s="7" t="s">
        <v>41</v>
      </c>
      <c r="B28" s="6" t="s">
        <v>18</v>
      </c>
      <c r="C28" s="7" t="s">
        <v>42</v>
      </c>
      <c r="D28" s="6" t="s">
        <v>43</v>
      </c>
      <c r="E28" s="8" t="s">
        <v>44</v>
      </c>
      <c r="F28" s="34">
        <v>2</v>
      </c>
      <c r="G28" s="56"/>
      <c r="H28" s="34">
        <f t="shared" si="0"/>
        <v>0</v>
      </c>
      <c r="I28" s="44">
        <f t="shared" si="1"/>
        <v>0</v>
      </c>
    </row>
    <row r="29" spans="1:9" ht="22.5" x14ac:dyDescent="0.25">
      <c r="A29" s="7" t="s">
        <v>45</v>
      </c>
      <c r="B29" s="6" t="s">
        <v>46</v>
      </c>
      <c r="C29" s="11">
        <v>7696</v>
      </c>
      <c r="D29" s="6" t="s">
        <v>47</v>
      </c>
      <c r="E29" s="7" t="s">
        <v>48</v>
      </c>
      <c r="F29" s="34">
        <v>18.899999999999999</v>
      </c>
      <c r="G29" s="7"/>
      <c r="H29" s="34">
        <f t="shared" si="0"/>
        <v>0</v>
      </c>
      <c r="I29" s="44">
        <f t="shared" si="1"/>
        <v>0</v>
      </c>
    </row>
    <row r="30" spans="1:9" ht="22.5" x14ac:dyDescent="0.25">
      <c r="A30" s="7" t="s">
        <v>49</v>
      </c>
      <c r="B30" s="6" t="s">
        <v>18</v>
      </c>
      <c r="C30" s="11">
        <v>96522</v>
      </c>
      <c r="D30" s="1" t="s">
        <v>50</v>
      </c>
      <c r="E30" s="7" t="s">
        <v>51</v>
      </c>
      <c r="F30" s="34">
        <v>0.32</v>
      </c>
      <c r="G30" s="7"/>
      <c r="H30" s="34">
        <f t="shared" si="0"/>
        <v>0</v>
      </c>
      <c r="I30" s="44">
        <f t="shared" si="1"/>
        <v>0</v>
      </c>
    </row>
    <row r="31" spans="1:9" ht="22.5" x14ac:dyDescent="0.25">
      <c r="A31" s="7" t="s">
        <v>52</v>
      </c>
      <c r="B31" s="6" t="s">
        <v>18</v>
      </c>
      <c r="C31" s="11">
        <v>94965</v>
      </c>
      <c r="D31" s="6" t="s">
        <v>73</v>
      </c>
      <c r="E31" s="7" t="s">
        <v>51</v>
      </c>
      <c r="F31" s="34">
        <v>0.32</v>
      </c>
      <c r="G31" s="7"/>
      <c r="H31" s="34">
        <f t="shared" si="0"/>
        <v>0</v>
      </c>
      <c r="I31" s="44">
        <f t="shared" si="1"/>
        <v>0</v>
      </c>
    </row>
    <row r="32" spans="1:9" x14ac:dyDescent="0.25">
      <c r="A32" s="7" t="s">
        <v>53</v>
      </c>
      <c r="B32" s="6" t="s">
        <v>18</v>
      </c>
      <c r="C32" s="7" t="s">
        <v>54</v>
      </c>
      <c r="D32" s="6" t="s">
        <v>55</v>
      </c>
      <c r="E32" s="7" t="s">
        <v>51</v>
      </c>
      <c r="F32" s="34">
        <v>0.32</v>
      </c>
      <c r="G32" s="7"/>
      <c r="H32" s="34">
        <f t="shared" si="0"/>
        <v>0</v>
      </c>
      <c r="I32" s="44">
        <f t="shared" si="1"/>
        <v>0</v>
      </c>
    </row>
    <row r="33" spans="1:9" x14ac:dyDescent="0.25">
      <c r="A33" s="86" t="s">
        <v>79</v>
      </c>
      <c r="B33" s="87"/>
      <c r="C33" s="87"/>
      <c r="D33" s="87"/>
      <c r="E33" s="87"/>
      <c r="F33" s="87"/>
      <c r="G33" s="87"/>
      <c r="H33" s="88"/>
      <c r="I33" s="42">
        <f>SUM(I25:I32)</f>
        <v>0</v>
      </c>
    </row>
    <row r="34" spans="1:9" x14ac:dyDescent="0.25">
      <c r="A34" s="2">
        <v>4</v>
      </c>
      <c r="B34" s="3"/>
      <c r="C34" s="27"/>
      <c r="D34" s="4" t="s">
        <v>56</v>
      </c>
      <c r="E34" s="3"/>
      <c r="F34" s="33"/>
      <c r="G34" s="3"/>
      <c r="H34" s="27"/>
      <c r="I34" s="40"/>
    </row>
    <row r="35" spans="1:9" x14ac:dyDescent="0.25">
      <c r="A35" s="12">
        <v>4.0999999999999996</v>
      </c>
      <c r="B35" s="6" t="s">
        <v>74</v>
      </c>
      <c r="C35" s="11">
        <v>1</v>
      </c>
      <c r="D35" s="6" t="s">
        <v>57</v>
      </c>
      <c r="E35" s="7" t="s">
        <v>44</v>
      </c>
      <c r="F35" s="10">
        <v>1</v>
      </c>
      <c r="G35" s="7"/>
      <c r="H35" s="34">
        <f>((G35*($I$6/100))+G35)</f>
        <v>0</v>
      </c>
      <c r="I35" s="44">
        <f>H35*F35</f>
        <v>0</v>
      </c>
    </row>
    <row r="36" spans="1:9" x14ac:dyDescent="0.25">
      <c r="A36" s="12">
        <v>4.2</v>
      </c>
      <c r="B36" s="6" t="s">
        <v>74</v>
      </c>
      <c r="C36" s="11">
        <v>2</v>
      </c>
      <c r="D36" s="6" t="s">
        <v>58</v>
      </c>
      <c r="E36" s="7" t="s">
        <v>44</v>
      </c>
      <c r="F36" s="10">
        <v>2</v>
      </c>
      <c r="G36" s="7"/>
      <c r="H36" s="34">
        <f>((G36*($I$6/100))+G36)</f>
        <v>0</v>
      </c>
      <c r="I36" s="44">
        <f>H36*F36</f>
        <v>0</v>
      </c>
    </row>
    <row r="37" spans="1:9" ht="22.5" x14ac:dyDescent="0.25">
      <c r="A37" s="12">
        <v>4.3</v>
      </c>
      <c r="B37" s="6" t="s">
        <v>74</v>
      </c>
      <c r="C37" s="11">
        <v>3</v>
      </c>
      <c r="D37" s="6" t="s">
        <v>75</v>
      </c>
      <c r="E37" s="7" t="s">
        <v>44</v>
      </c>
      <c r="F37" s="10">
        <v>1</v>
      </c>
      <c r="G37" s="7"/>
      <c r="H37" s="34">
        <f>((G37*($I$6/100))+G37)</f>
        <v>0</v>
      </c>
      <c r="I37" s="44">
        <f>H37*F37</f>
        <v>0</v>
      </c>
    </row>
    <row r="38" spans="1:9" x14ac:dyDescent="0.25">
      <c r="A38" s="12">
        <v>4.4000000000000004</v>
      </c>
      <c r="B38" s="6" t="s">
        <v>74</v>
      </c>
      <c r="C38" s="11">
        <v>4</v>
      </c>
      <c r="D38" s="6" t="s">
        <v>59</v>
      </c>
      <c r="E38" s="7" t="s">
        <v>44</v>
      </c>
      <c r="F38" s="10">
        <v>1</v>
      </c>
      <c r="G38" s="7"/>
      <c r="H38" s="34">
        <f>((G38*($I$6/100))+G38)</f>
        <v>0</v>
      </c>
      <c r="I38" s="44">
        <f>H38*F38</f>
        <v>0</v>
      </c>
    </row>
    <row r="39" spans="1:9" x14ac:dyDescent="0.25">
      <c r="A39" s="86" t="s">
        <v>80</v>
      </c>
      <c r="B39" s="87"/>
      <c r="C39" s="87"/>
      <c r="D39" s="87"/>
      <c r="E39" s="87"/>
      <c r="F39" s="87"/>
      <c r="G39" s="87"/>
      <c r="H39" s="88"/>
      <c r="I39" s="42">
        <f>SUM(I35:I38)</f>
        <v>0</v>
      </c>
    </row>
    <row r="40" spans="1:9" x14ac:dyDescent="0.25">
      <c r="A40" s="86" t="s">
        <v>60</v>
      </c>
      <c r="B40" s="87"/>
      <c r="C40" s="87"/>
      <c r="D40" s="87"/>
      <c r="E40" s="87"/>
      <c r="F40" s="87"/>
      <c r="G40" s="87"/>
      <c r="H40" s="88"/>
      <c r="I40" s="42">
        <f>I39+I33+I22+I12</f>
        <v>0</v>
      </c>
    </row>
    <row r="41" spans="1:9" x14ac:dyDescent="0.25">
      <c r="A41" s="108"/>
      <c r="B41" s="108"/>
      <c r="C41" s="108"/>
      <c r="D41" s="108"/>
      <c r="E41" s="108"/>
      <c r="F41" s="108"/>
      <c r="G41" s="108"/>
      <c r="H41" s="108"/>
      <c r="I41" s="108"/>
    </row>
    <row r="42" spans="1:9" x14ac:dyDescent="0.25">
      <c r="A42" s="112" t="s">
        <v>61</v>
      </c>
      <c r="B42" s="113"/>
      <c r="C42" s="113"/>
      <c r="D42" s="113"/>
      <c r="E42" s="113"/>
      <c r="F42" s="113"/>
      <c r="G42" s="113"/>
      <c r="H42" s="113"/>
      <c r="I42" s="114"/>
    </row>
    <row r="43" spans="1:9" x14ac:dyDescent="0.25">
      <c r="A43" s="83" t="s">
        <v>125</v>
      </c>
      <c r="B43" s="84"/>
      <c r="C43" s="84"/>
      <c r="D43" s="84"/>
      <c r="E43" s="84"/>
      <c r="F43" s="84"/>
      <c r="G43" s="84"/>
      <c r="H43" s="84"/>
      <c r="I43" s="85"/>
    </row>
    <row r="44" spans="1:9" x14ac:dyDescent="0.25">
      <c r="A44" s="115"/>
      <c r="B44" s="115"/>
      <c r="C44" s="115"/>
      <c r="D44" s="115"/>
      <c r="E44" s="115"/>
      <c r="F44" s="115"/>
      <c r="G44" s="115"/>
      <c r="H44" s="115"/>
      <c r="I44" s="115"/>
    </row>
  </sheetData>
  <mergeCells count="17">
    <mergeCell ref="A40:H40"/>
    <mergeCell ref="A41:I41"/>
    <mergeCell ref="A42:I42"/>
    <mergeCell ref="A44:I44"/>
    <mergeCell ref="A43:I43"/>
    <mergeCell ref="A39:H39"/>
    <mergeCell ref="A1:I1"/>
    <mergeCell ref="A2:I2"/>
    <mergeCell ref="A3:I3"/>
    <mergeCell ref="A4:I4"/>
    <mergeCell ref="A5:F5"/>
    <mergeCell ref="A6:F6"/>
    <mergeCell ref="A7:I7"/>
    <mergeCell ref="A8:I8"/>
    <mergeCell ref="A12:H12"/>
    <mergeCell ref="A22:H22"/>
    <mergeCell ref="A33:H33"/>
  </mergeCells>
  <pageMargins left="0.511811024" right="0.511811024" top="0.78740157499999996" bottom="0.78740157499999996" header="0.31496062000000002" footer="0.31496062000000002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opLeftCell="A4" workbookViewId="0">
      <selection activeCell="A46" sqref="A46:I49"/>
    </sheetView>
  </sheetViews>
  <sheetFormatPr defaultRowHeight="15" x14ac:dyDescent="0.25"/>
  <cols>
    <col min="2" max="2" width="11.140625" customWidth="1"/>
    <col min="4" max="4" width="55.42578125" customWidth="1"/>
    <col min="6" max="6" width="13.5703125" customWidth="1"/>
    <col min="7" max="7" width="11.28515625" customWidth="1"/>
    <col min="8" max="8" width="14.7109375" customWidth="1"/>
    <col min="9" max="9" width="13.5703125" customWidth="1"/>
  </cols>
  <sheetData>
    <row r="1" spans="1:9" ht="15.75" x14ac:dyDescent="0.25">
      <c r="A1" s="89" t="s">
        <v>84</v>
      </c>
      <c r="B1" s="90"/>
      <c r="C1" s="90"/>
      <c r="D1" s="90"/>
      <c r="E1" s="90"/>
      <c r="F1" s="90"/>
      <c r="G1" s="90"/>
      <c r="H1" s="90"/>
      <c r="I1" s="91"/>
    </row>
    <row r="2" spans="1:9" x14ac:dyDescent="0.25">
      <c r="A2" s="92"/>
      <c r="B2" s="93"/>
      <c r="C2" s="93"/>
      <c r="D2" s="93"/>
      <c r="E2" s="93"/>
      <c r="F2" s="93"/>
      <c r="G2" s="93"/>
      <c r="H2" s="93"/>
      <c r="I2" s="93"/>
    </row>
    <row r="3" spans="1:9" x14ac:dyDescent="0.25">
      <c r="A3" s="94"/>
      <c r="B3" s="93"/>
      <c r="C3" s="93"/>
      <c r="D3" s="93"/>
      <c r="E3" s="93"/>
      <c r="F3" s="93"/>
      <c r="G3" s="93"/>
      <c r="H3" s="93"/>
      <c r="I3" s="93"/>
    </row>
    <row r="4" spans="1:9" x14ac:dyDescent="0.25">
      <c r="A4" s="95"/>
      <c r="B4" s="96"/>
      <c r="C4" s="96"/>
      <c r="D4" s="96"/>
      <c r="E4" s="96"/>
      <c r="F4" s="96"/>
      <c r="G4" s="96"/>
      <c r="H4" s="96"/>
      <c r="I4" s="96"/>
    </row>
    <row r="5" spans="1:9" x14ac:dyDescent="0.25">
      <c r="A5" s="102"/>
      <c r="B5" s="103"/>
      <c r="C5" s="103"/>
      <c r="D5" s="103"/>
      <c r="E5" s="103"/>
      <c r="F5" s="104"/>
      <c r="G5" s="17" t="s">
        <v>2</v>
      </c>
      <c r="H5" s="17" t="s">
        <v>3</v>
      </c>
      <c r="I5" s="18" t="s">
        <v>4</v>
      </c>
    </row>
    <row r="6" spans="1:9" x14ac:dyDescent="0.25">
      <c r="A6" s="105"/>
      <c r="B6" s="106"/>
      <c r="C6" s="106"/>
      <c r="D6" s="106"/>
      <c r="E6" s="106"/>
      <c r="F6" s="107"/>
      <c r="G6" s="19">
        <v>43647</v>
      </c>
      <c r="H6" s="20" t="s">
        <v>5</v>
      </c>
      <c r="I6" s="38" t="s">
        <v>6</v>
      </c>
    </row>
    <row r="7" spans="1:9" x14ac:dyDescent="0.25">
      <c r="A7" s="97"/>
      <c r="B7" s="97"/>
      <c r="C7" s="97"/>
      <c r="D7" s="97"/>
      <c r="E7" s="97"/>
      <c r="F7" s="97"/>
      <c r="G7" s="97"/>
      <c r="H7" s="97"/>
      <c r="I7" s="97"/>
    </row>
    <row r="8" spans="1:9" x14ac:dyDescent="0.25">
      <c r="A8" s="98" t="s">
        <v>7</v>
      </c>
      <c r="B8" s="99"/>
      <c r="C8" s="99"/>
      <c r="D8" s="99"/>
      <c r="E8" s="99"/>
      <c r="F8" s="99"/>
      <c r="G8" s="99"/>
      <c r="H8" s="99"/>
      <c r="I8" s="100"/>
    </row>
    <row r="9" spans="1:9" ht="33.75" x14ac:dyDescent="0.25">
      <c r="A9" s="31" t="s">
        <v>8</v>
      </c>
      <c r="B9" s="31" t="s">
        <v>9</v>
      </c>
      <c r="C9" s="31" t="s">
        <v>10</v>
      </c>
      <c r="D9" s="31" t="s">
        <v>11</v>
      </c>
      <c r="E9" s="26" t="s">
        <v>12</v>
      </c>
      <c r="F9" s="26" t="s">
        <v>13</v>
      </c>
      <c r="G9" s="32" t="s">
        <v>14</v>
      </c>
      <c r="H9" s="30" t="s">
        <v>15</v>
      </c>
      <c r="I9" s="39" t="s">
        <v>16</v>
      </c>
    </row>
    <row r="10" spans="1:9" x14ac:dyDescent="0.25">
      <c r="A10" s="2">
        <v>1</v>
      </c>
      <c r="B10" s="3"/>
      <c r="C10" s="27"/>
      <c r="D10" s="4" t="s">
        <v>17</v>
      </c>
      <c r="E10" s="3"/>
      <c r="F10" s="33"/>
      <c r="G10" s="3"/>
      <c r="H10" s="27"/>
      <c r="I10" s="40"/>
    </row>
    <row r="11" spans="1:9" ht="22.5" x14ac:dyDescent="0.25">
      <c r="A11" s="12" t="s">
        <v>71</v>
      </c>
      <c r="B11" s="6" t="s">
        <v>18</v>
      </c>
      <c r="C11" s="11">
        <v>78472</v>
      </c>
      <c r="D11" s="6" t="s">
        <v>70</v>
      </c>
      <c r="E11" s="7" t="s">
        <v>19</v>
      </c>
      <c r="F11" s="34">
        <v>1746.48</v>
      </c>
      <c r="G11" s="10"/>
      <c r="H11" s="34">
        <f>((G11*($I$6/100))+G11)</f>
        <v>0</v>
      </c>
      <c r="I11" s="41">
        <f>H11*F11</f>
        <v>0</v>
      </c>
    </row>
    <row r="12" spans="1:9" x14ac:dyDescent="0.25">
      <c r="A12" s="12" t="s">
        <v>87</v>
      </c>
      <c r="B12" s="6" t="s">
        <v>18</v>
      </c>
      <c r="C12" s="11">
        <v>99814</v>
      </c>
      <c r="D12" s="6" t="s">
        <v>92</v>
      </c>
      <c r="E12" s="7" t="s">
        <v>19</v>
      </c>
      <c r="F12" s="34">
        <f>F11-F16</f>
        <v>1346.48</v>
      </c>
      <c r="G12" s="34"/>
      <c r="H12" s="34">
        <f>((G12*($I$6/100))+G12)</f>
        <v>0</v>
      </c>
      <c r="I12" s="41">
        <f>H12*F12</f>
        <v>0</v>
      </c>
    </row>
    <row r="13" spans="1:9" x14ac:dyDescent="0.25">
      <c r="A13" s="86" t="s">
        <v>93</v>
      </c>
      <c r="B13" s="87"/>
      <c r="C13" s="87"/>
      <c r="D13" s="87"/>
      <c r="E13" s="87"/>
      <c r="F13" s="87"/>
      <c r="G13" s="87"/>
      <c r="H13" s="101"/>
      <c r="I13" s="42">
        <f>SUM(I11:I12)</f>
        <v>0</v>
      </c>
    </row>
    <row r="14" spans="1:9" x14ac:dyDescent="0.25">
      <c r="A14" s="2">
        <v>2</v>
      </c>
      <c r="B14" s="3"/>
      <c r="C14" s="27"/>
      <c r="D14" s="4" t="s">
        <v>21</v>
      </c>
      <c r="E14" s="3"/>
      <c r="F14" s="33"/>
      <c r="G14" s="15"/>
      <c r="H14" s="36"/>
      <c r="I14" s="43"/>
    </row>
    <row r="15" spans="1:9" x14ac:dyDescent="0.25">
      <c r="A15" s="2" t="s">
        <v>62</v>
      </c>
      <c r="B15" s="3"/>
      <c r="C15" s="27"/>
      <c r="D15" s="14" t="s">
        <v>63</v>
      </c>
      <c r="E15" s="3"/>
      <c r="F15" s="33"/>
      <c r="G15" s="15"/>
      <c r="H15" s="36"/>
      <c r="I15" s="43"/>
    </row>
    <row r="16" spans="1:9" x14ac:dyDescent="0.25">
      <c r="A16" s="47" t="s">
        <v>78</v>
      </c>
      <c r="B16" s="21" t="s">
        <v>64</v>
      </c>
      <c r="C16" s="28">
        <v>96401</v>
      </c>
      <c r="D16" s="16" t="s">
        <v>65</v>
      </c>
      <c r="E16" s="22" t="s">
        <v>66</v>
      </c>
      <c r="F16" s="34">
        <v>400</v>
      </c>
      <c r="G16" s="22"/>
      <c r="H16" s="34">
        <f>((G16*($I$6/100))+G16)</f>
        <v>0</v>
      </c>
      <c r="I16" s="44">
        <f>H16*F16</f>
        <v>0</v>
      </c>
    </row>
    <row r="17" spans="1:9" x14ac:dyDescent="0.25">
      <c r="A17" s="23" t="s">
        <v>67</v>
      </c>
      <c r="B17" s="3"/>
      <c r="C17" s="27"/>
      <c r="D17" s="4" t="s">
        <v>22</v>
      </c>
      <c r="E17" s="3"/>
      <c r="F17" s="33"/>
      <c r="G17" s="3"/>
      <c r="H17" s="27"/>
      <c r="I17" s="45"/>
    </row>
    <row r="18" spans="1:9" x14ac:dyDescent="0.25">
      <c r="A18" s="7" t="s">
        <v>68</v>
      </c>
      <c r="B18" s="6" t="s">
        <v>18</v>
      </c>
      <c r="C18" s="11">
        <v>72943</v>
      </c>
      <c r="D18" s="6" t="s">
        <v>23</v>
      </c>
      <c r="E18" s="7" t="s">
        <v>19</v>
      </c>
      <c r="F18" s="34">
        <f>F11</f>
        <v>1746.48</v>
      </c>
      <c r="G18" s="56"/>
      <c r="H18" s="34">
        <f>((G18*($I$6/100))+G18)</f>
        <v>0</v>
      </c>
      <c r="I18" s="44">
        <f>F18*H18</f>
        <v>0</v>
      </c>
    </row>
    <row r="19" spans="1:9" ht="33.75" x14ac:dyDescent="0.25">
      <c r="A19" s="10" t="s">
        <v>69</v>
      </c>
      <c r="B19" s="9" t="s">
        <v>18</v>
      </c>
      <c r="C19" s="29">
        <v>95996</v>
      </c>
      <c r="D19" s="6" t="s">
        <v>91</v>
      </c>
      <c r="E19" s="10" t="s">
        <v>24</v>
      </c>
      <c r="F19" s="34">
        <f>F18*0.05</f>
        <v>87.324000000000012</v>
      </c>
      <c r="G19" s="34"/>
      <c r="H19" s="37">
        <f>((G19*($I$6/100))+G19)</f>
        <v>0</v>
      </c>
      <c r="I19" s="41">
        <f>F19*H19</f>
        <v>0</v>
      </c>
    </row>
    <row r="20" spans="1:9" x14ac:dyDescent="0.25">
      <c r="A20" s="23">
        <v>2.2999999999999998</v>
      </c>
      <c r="B20" s="3"/>
      <c r="C20" s="27"/>
      <c r="D20" s="4" t="s">
        <v>25</v>
      </c>
      <c r="E20" s="3"/>
      <c r="F20" s="33"/>
      <c r="G20" s="3"/>
      <c r="H20" s="27"/>
      <c r="I20" s="40"/>
    </row>
    <row r="21" spans="1:9" ht="23.25" customHeight="1" x14ac:dyDescent="0.25">
      <c r="A21" s="7" t="s">
        <v>26</v>
      </c>
      <c r="B21" s="6" t="s">
        <v>18</v>
      </c>
      <c r="C21" s="11">
        <v>93593</v>
      </c>
      <c r="D21" s="1" t="s">
        <v>27</v>
      </c>
      <c r="E21" s="5" t="s">
        <v>28</v>
      </c>
      <c r="F21" s="34">
        <v>4977.24</v>
      </c>
      <c r="G21" s="10"/>
      <c r="H21" s="34">
        <f>((G21*($I$6/100))+G21)</f>
        <v>0</v>
      </c>
      <c r="I21" s="44">
        <f>F21*H21</f>
        <v>0</v>
      </c>
    </row>
    <row r="22" spans="1:9" ht="23.25" customHeight="1" x14ac:dyDescent="0.25">
      <c r="A22" s="7" t="s">
        <v>29</v>
      </c>
      <c r="B22" s="6" t="s">
        <v>18</v>
      </c>
      <c r="C22" s="11">
        <v>72891</v>
      </c>
      <c r="D22" s="1" t="s">
        <v>30</v>
      </c>
      <c r="E22" s="7" t="s">
        <v>31</v>
      </c>
      <c r="F22" s="34">
        <f>F19</f>
        <v>87.324000000000012</v>
      </c>
      <c r="G22" s="7"/>
      <c r="H22" s="34">
        <f>((G22*($I$6/100))+G22)</f>
        <v>0</v>
      </c>
      <c r="I22" s="44">
        <f>F22*H22</f>
        <v>0</v>
      </c>
    </row>
    <row r="23" spans="1:9" x14ac:dyDescent="0.25">
      <c r="A23" s="86" t="s">
        <v>77</v>
      </c>
      <c r="B23" s="87"/>
      <c r="C23" s="87"/>
      <c r="D23" s="87"/>
      <c r="E23" s="87"/>
      <c r="F23" s="87"/>
      <c r="G23" s="87"/>
      <c r="H23" s="88"/>
      <c r="I23" s="42">
        <f>SUM(I16:I22)</f>
        <v>0</v>
      </c>
    </row>
    <row r="24" spans="1:9" x14ac:dyDescent="0.25">
      <c r="A24" s="2">
        <v>3</v>
      </c>
      <c r="B24" s="3"/>
      <c r="C24" s="27"/>
      <c r="D24" s="4" t="s">
        <v>32</v>
      </c>
      <c r="E24" s="3"/>
      <c r="F24" s="33"/>
      <c r="G24" s="3"/>
      <c r="H24" s="27"/>
      <c r="I24" s="40"/>
    </row>
    <row r="25" spans="1:9" x14ac:dyDescent="0.25">
      <c r="A25" s="23">
        <v>3.1</v>
      </c>
      <c r="B25" s="3"/>
      <c r="C25" s="27"/>
      <c r="D25" s="4" t="s">
        <v>33</v>
      </c>
      <c r="E25" s="3"/>
      <c r="F25" s="33"/>
      <c r="G25" s="3"/>
      <c r="H25" s="27"/>
      <c r="I25" s="40"/>
    </row>
    <row r="26" spans="1:9" ht="22.5" x14ac:dyDescent="0.25">
      <c r="A26" s="7" t="s">
        <v>34</v>
      </c>
      <c r="B26" s="6" t="s">
        <v>18</v>
      </c>
      <c r="C26" s="11">
        <v>72947</v>
      </c>
      <c r="D26" s="1" t="s">
        <v>35</v>
      </c>
      <c r="E26" s="7" t="s">
        <v>19</v>
      </c>
      <c r="F26" s="34">
        <v>90.85</v>
      </c>
      <c r="G26" s="10"/>
      <c r="H26" s="34">
        <f>((G26*($I$6/100))+G26)</f>
        <v>0</v>
      </c>
      <c r="I26" s="41">
        <f>F26*H26</f>
        <v>0</v>
      </c>
    </row>
    <row r="27" spans="1:9" x14ac:dyDescent="0.25">
      <c r="A27" s="23">
        <v>3.2</v>
      </c>
      <c r="B27" s="3"/>
      <c r="C27" s="27"/>
      <c r="D27" s="4" t="s">
        <v>36</v>
      </c>
      <c r="E27" s="3"/>
      <c r="F27" s="33"/>
      <c r="G27" s="3"/>
      <c r="H27" s="27"/>
      <c r="I27" s="40"/>
    </row>
    <row r="28" spans="1:9" x14ac:dyDescent="0.25">
      <c r="A28" s="7" t="s">
        <v>37</v>
      </c>
      <c r="B28" s="6" t="s">
        <v>38</v>
      </c>
      <c r="C28" s="11">
        <v>7264</v>
      </c>
      <c r="D28" s="6" t="s">
        <v>39</v>
      </c>
      <c r="E28" s="7" t="s">
        <v>40</v>
      </c>
      <c r="F28" s="34">
        <v>5.56</v>
      </c>
      <c r="G28" s="56"/>
      <c r="H28" s="34">
        <f t="shared" ref="H28:H33" si="0">((G28*($I$6/100))+G28)</f>
        <v>0</v>
      </c>
      <c r="I28" s="44">
        <f t="shared" ref="I28:I33" si="1">F28*H28</f>
        <v>0</v>
      </c>
    </row>
    <row r="29" spans="1:9" ht="12" customHeight="1" x14ac:dyDescent="0.25">
      <c r="A29" s="7" t="s">
        <v>41</v>
      </c>
      <c r="B29" s="6" t="s">
        <v>18</v>
      </c>
      <c r="C29" s="7" t="s">
        <v>42</v>
      </c>
      <c r="D29" s="6" t="s">
        <v>43</v>
      </c>
      <c r="E29" s="8" t="s">
        <v>44</v>
      </c>
      <c r="F29" s="34">
        <v>4</v>
      </c>
      <c r="G29" s="56"/>
      <c r="H29" s="34">
        <f t="shared" si="0"/>
        <v>0</v>
      </c>
      <c r="I29" s="44">
        <f t="shared" si="1"/>
        <v>0</v>
      </c>
    </row>
    <row r="30" spans="1:9" ht="22.5" x14ac:dyDescent="0.25">
      <c r="A30" s="7" t="s">
        <v>45</v>
      </c>
      <c r="B30" s="6" t="s">
        <v>46</v>
      </c>
      <c r="C30" s="11">
        <v>7696</v>
      </c>
      <c r="D30" s="6" t="s">
        <v>47</v>
      </c>
      <c r="E30" s="7" t="s">
        <v>48</v>
      </c>
      <c r="F30" s="34">
        <v>27</v>
      </c>
      <c r="G30" s="7"/>
      <c r="H30" s="34">
        <f t="shared" si="0"/>
        <v>0</v>
      </c>
      <c r="I30" s="44">
        <f t="shared" si="1"/>
        <v>0</v>
      </c>
    </row>
    <row r="31" spans="1:9" ht="22.5" x14ac:dyDescent="0.25">
      <c r="A31" s="7" t="s">
        <v>49</v>
      </c>
      <c r="B31" s="6" t="s">
        <v>18</v>
      </c>
      <c r="C31" s="11">
        <v>96522</v>
      </c>
      <c r="D31" s="1" t="s">
        <v>50</v>
      </c>
      <c r="E31" s="7" t="s">
        <v>51</v>
      </c>
      <c r="F31" s="34">
        <v>0.45</v>
      </c>
      <c r="G31" s="7"/>
      <c r="H31" s="34">
        <f t="shared" si="0"/>
        <v>0</v>
      </c>
      <c r="I31" s="44">
        <f t="shared" si="1"/>
        <v>0</v>
      </c>
    </row>
    <row r="32" spans="1:9" ht="22.5" x14ac:dyDescent="0.25">
      <c r="A32" s="7" t="s">
        <v>52</v>
      </c>
      <c r="B32" s="6" t="s">
        <v>18</v>
      </c>
      <c r="C32" s="11">
        <v>94965</v>
      </c>
      <c r="D32" s="6" t="s">
        <v>73</v>
      </c>
      <c r="E32" s="7" t="s">
        <v>51</v>
      </c>
      <c r="F32" s="34">
        <v>0.45</v>
      </c>
      <c r="G32" s="56"/>
      <c r="H32" s="34">
        <f t="shared" si="0"/>
        <v>0</v>
      </c>
      <c r="I32" s="44">
        <f t="shared" si="1"/>
        <v>0</v>
      </c>
    </row>
    <row r="33" spans="1:9" x14ac:dyDescent="0.25">
      <c r="A33" s="7" t="s">
        <v>53</v>
      </c>
      <c r="B33" s="6" t="s">
        <v>18</v>
      </c>
      <c r="C33" s="7" t="s">
        <v>54</v>
      </c>
      <c r="D33" s="6" t="s">
        <v>55</v>
      </c>
      <c r="E33" s="7" t="s">
        <v>51</v>
      </c>
      <c r="F33" s="34">
        <v>0.45</v>
      </c>
      <c r="G33" s="7"/>
      <c r="H33" s="34">
        <f t="shared" si="0"/>
        <v>0</v>
      </c>
      <c r="I33" s="44">
        <f t="shared" si="1"/>
        <v>0</v>
      </c>
    </row>
    <row r="34" spans="1:9" x14ac:dyDescent="0.25">
      <c r="A34" s="86" t="s">
        <v>79</v>
      </c>
      <c r="B34" s="87"/>
      <c r="C34" s="87"/>
      <c r="D34" s="87"/>
      <c r="E34" s="87"/>
      <c r="F34" s="87"/>
      <c r="G34" s="87"/>
      <c r="H34" s="88"/>
      <c r="I34" s="42">
        <f>SUM(I26:I33)</f>
        <v>0</v>
      </c>
    </row>
    <row r="35" spans="1:9" x14ac:dyDescent="0.25">
      <c r="A35" s="2">
        <v>4</v>
      </c>
      <c r="B35" s="3"/>
      <c r="C35" s="27"/>
      <c r="D35" s="4" t="s">
        <v>56</v>
      </c>
      <c r="E35" s="3"/>
      <c r="F35" s="33"/>
      <c r="G35" s="3"/>
      <c r="H35" s="27"/>
      <c r="I35" s="40"/>
    </row>
    <row r="36" spans="1:9" x14ac:dyDescent="0.25">
      <c r="A36" s="12">
        <v>4.0999999999999996</v>
      </c>
      <c r="B36" s="6" t="s">
        <v>74</v>
      </c>
      <c r="C36" s="11">
        <v>1</v>
      </c>
      <c r="D36" s="6" t="s">
        <v>57</v>
      </c>
      <c r="E36" s="7" t="s">
        <v>44</v>
      </c>
      <c r="F36" s="10">
        <v>2</v>
      </c>
      <c r="G36" s="7"/>
      <c r="H36" s="34">
        <f>((G36*($I$6/100))+G36)</f>
        <v>0</v>
      </c>
      <c r="I36" s="44">
        <f>H36*F36</f>
        <v>0</v>
      </c>
    </row>
    <row r="37" spans="1:9" x14ac:dyDescent="0.25">
      <c r="A37" s="12">
        <v>4.2</v>
      </c>
      <c r="B37" s="6" t="s">
        <v>74</v>
      </c>
      <c r="C37" s="11">
        <v>2</v>
      </c>
      <c r="D37" s="6" t="s">
        <v>58</v>
      </c>
      <c r="E37" s="7" t="s">
        <v>44</v>
      </c>
      <c r="F37" s="10">
        <v>2</v>
      </c>
      <c r="G37" s="7"/>
      <c r="H37" s="34">
        <f>((G37*($I$6/100))+G37)</f>
        <v>0</v>
      </c>
      <c r="I37" s="44">
        <f>H37*F37</f>
        <v>0</v>
      </c>
    </row>
    <row r="38" spans="1:9" ht="22.5" x14ac:dyDescent="0.25">
      <c r="A38" s="12">
        <v>4.3</v>
      </c>
      <c r="B38" s="6" t="s">
        <v>74</v>
      </c>
      <c r="C38" s="11">
        <v>3</v>
      </c>
      <c r="D38" s="6" t="s">
        <v>75</v>
      </c>
      <c r="E38" s="7" t="s">
        <v>44</v>
      </c>
      <c r="F38" s="10">
        <v>2</v>
      </c>
      <c r="G38" s="7"/>
      <c r="H38" s="34">
        <f>((G38*($I$6/100))+G38)</f>
        <v>0</v>
      </c>
      <c r="I38" s="44">
        <f>H38*F38</f>
        <v>0</v>
      </c>
    </row>
    <row r="39" spans="1:9" x14ac:dyDescent="0.25">
      <c r="A39" s="12">
        <v>4.4000000000000004</v>
      </c>
      <c r="B39" s="6" t="s">
        <v>74</v>
      </c>
      <c r="C39" s="11">
        <v>4</v>
      </c>
      <c r="D39" s="6" t="s">
        <v>59</v>
      </c>
      <c r="E39" s="7" t="s">
        <v>44</v>
      </c>
      <c r="F39" s="10">
        <v>2</v>
      </c>
      <c r="G39" s="7"/>
      <c r="H39" s="34">
        <f>((G39*($I$6/100))+G39)</f>
        <v>0</v>
      </c>
      <c r="I39" s="44">
        <f>H39*F39</f>
        <v>0</v>
      </c>
    </row>
    <row r="40" spans="1:9" x14ac:dyDescent="0.25">
      <c r="A40" s="86" t="s">
        <v>80</v>
      </c>
      <c r="B40" s="87"/>
      <c r="C40" s="87"/>
      <c r="D40" s="87"/>
      <c r="E40" s="87"/>
      <c r="F40" s="87"/>
      <c r="G40" s="87"/>
      <c r="H40" s="88"/>
      <c r="I40" s="42">
        <f>SUM(I36:I39)</f>
        <v>0</v>
      </c>
    </row>
    <row r="41" spans="1:9" x14ac:dyDescent="0.25">
      <c r="A41" s="86" t="s">
        <v>60</v>
      </c>
      <c r="B41" s="87"/>
      <c r="C41" s="87"/>
      <c r="D41" s="87"/>
      <c r="E41" s="87"/>
      <c r="F41" s="87"/>
      <c r="G41" s="87"/>
      <c r="H41" s="88"/>
      <c r="I41" s="42">
        <f>I40+I34+I23+I13</f>
        <v>0</v>
      </c>
    </row>
    <row r="42" spans="1:9" x14ac:dyDescent="0.25">
      <c r="A42" s="108"/>
      <c r="B42" s="108"/>
      <c r="C42" s="108"/>
      <c r="D42" s="108"/>
      <c r="E42" s="108"/>
      <c r="F42" s="108"/>
      <c r="G42" s="108"/>
      <c r="H42" s="108"/>
      <c r="I42" s="108"/>
    </row>
    <row r="43" spans="1:9" x14ac:dyDescent="0.25">
      <c r="A43" s="112" t="s">
        <v>61</v>
      </c>
      <c r="B43" s="113"/>
      <c r="C43" s="113"/>
      <c r="D43" s="113"/>
      <c r="E43" s="113"/>
      <c r="F43" s="113"/>
      <c r="G43" s="113"/>
      <c r="H43" s="113"/>
      <c r="I43" s="114"/>
    </row>
    <row r="44" spans="1:9" x14ac:dyDescent="0.25">
      <c r="A44" s="83" t="s">
        <v>127</v>
      </c>
      <c r="B44" s="84"/>
      <c r="C44" s="84"/>
      <c r="D44" s="84"/>
      <c r="E44" s="84"/>
      <c r="F44" s="84"/>
      <c r="G44" s="84"/>
      <c r="H44" s="84"/>
      <c r="I44" s="85"/>
    </row>
    <row r="45" spans="1:9" x14ac:dyDescent="0.25">
      <c r="A45" s="115"/>
      <c r="B45" s="115"/>
      <c r="C45" s="115"/>
      <c r="D45" s="115"/>
      <c r="E45" s="115"/>
      <c r="F45" s="115"/>
      <c r="G45" s="115"/>
      <c r="H45" s="115"/>
      <c r="I45" s="115"/>
    </row>
  </sheetData>
  <mergeCells count="17">
    <mergeCell ref="A40:H40"/>
    <mergeCell ref="A1:I1"/>
    <mergeCell ref="A2:I2"/>
    <mergeCell ref="A3:I3"/>
    <mergeCell ref="A4:I4"/>
    <mergeCell ref="A5:F5"/>
    <mergeCell ref="A6:F6"/>
    <mergeCell ref="A7:I7"/>
    <mergeCell ref="A8:I8"/>
    <mergeCell ref="A13:H13"/>
    <mergeCell ref="A23:H23"/>
    <mergeCell ref="A34:H34"/>
    <mergeCell ref="A41:H41"/>
    <mergeCell ref="A42:I42"/>
    <mergeCell ref="A43:I43"/>
    <mergeCell ref="A45:I45"/>
    <mergeCell ref="A44:I44"/>
  </mergeCells>
  <pageMargins left="0.511811024" right="0.511811024" top="0.78740157499999996" bottom="0.78740157499999996" header="0.31496062000000002" footer="0.31496062000000002"/>
  <pageSetup paperSize="9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5" sqref="A45:I48"/>
    </sheetView>
  </sheetViews>
  <sheetFormatPr defaultRowHeight="15" x14ac:dyDescent="0.25"/>
  <cols>
    <col min="2" max="2" width="11" customWidth="1"/>
    <col min="4" max="4" width="56.28515625" customWidth="1"/>
    <col min="6" max="6" width="12.140625" customWidth="1"/>
    <col min="7" max="7" width="14.140625" customWidth="1"/>
    <col min="8" max="8" width="15.140625" customWidth="1"/>
    <col min="9" max="9" width="13.85546875" customWidth="1"/>
  </cols>
  <sheetData>
    <row r="1" spans="1:9" ht="15.75" x14ac:dyDescent="0.25">
      <c r="A1" s="89" t="s">
        <v>94</v>
      </c>
      <c r="B1" s="90"/>
      <c r="C1" s="90"/>
      <c r="D1" s="90"/>
      <c r="E1" s="90"/>
      <c r="F1" s="90"/>
      <c r="G1" s="90"/>
      <c r="H1" s="90"/>
      <c r="I1" s="91"/>
    </row>
    <row r="2" spans="1:9" x14ac:dyDescent="0.25">
      <c r="A2" s="92"/>
      <c r="B2" s="93"/>
      <c r="C2" s="93"/>
      <c r="D2" s="93"/>
      <c r="E2" s="93"/>
      <c r="F2" s="93"/>
      <c r="G2" s="93"/>
      <c r="H2" s="93"/>
      <c r="I2" s="93"/>
    </row>
    <row r="3" spans="1:9" x14ac:dyDescent="0.25">
      <c r="A3" s="94"/>
      <c r="B3" s="93"/>
      <c r="C3" s="93"/>
      <c r="D3" s="93"/>
      <c r="E3" s="93"/>
      <c r="F3" s="93"/>
      <c r="G3" s="93"/>
      <c r="H3" s="93"/>
      <c r="I3" s="93"/>
    </row>
    <row r="4" spans="1:9" x14ac:dyDescent="0.25">
      <c r="A4" s="95"/>
      <c r="B4" s="96"/>
      <c r="C4" s="96"/>
      <c r="D4" s="96"/>
      <c r="E4" s="96"/>
      <c r="F4" s="96"/>
      <c r="G4" s="96"/>
      <c r="H4" s="96"/>
      <c r="I4" s="96"/>
    </row>
    <row r="5" spans="1:9" x14ac:dyDescent="0.25">
      <c r="A5" s="102"/>
      <c r="B5" s="103"/>
      <c r="C5" s="103"/>
      <c r="D5" s="103"/>
      <c r="E5" s="103"/>
      <c r="F5" s="104"/>
      <c r="G5" s="17" t="s">
        <v>2</v>
      </c>
      <c r="H5" s="17" t="s">
        <v>3</v>
      </c>
      <c r="I5" s="18" t="s">
        <v>4</v>
      </c>
    </row>
    <row r="6" spans="1:9" x14ac:dyDescent="0.25">
      <c r="A6" s="105"/>
      <c r="B6" s="106"/>
      <c r="C6" s="106"/>
      <c r="D6" s="106"/>
      <c r="E6" s="106"/>
      <c r="F6" s="107"/>
      <c r="G6" s="19">
        <v>43647</v>
      </c>
      <c r="H6" s="20" t="s">
        <v>5</v>
      </c>
      <c r="I6" s="38" t="s">
        <v>6</v>
      </c>
    </row>
    <row r="7" spans="1:9" x14ac:dyDescent="0.25">
      <c r="A7" s="97"/>
      <c r="B7" s="97"/>
      <c r="C7" s="97"/>
      <c r="D7" s="97"/>
      <c r="E7" s="97"/>
      <c r="F7" s="97"/>
      <c r="G7" s="97"/>
      <c r="H7" s="97"/>
      <c r="I7" s="97"/>
    </row>
    <row r="8" spans="1:9" x14ac:dyDescent="0.25">
      <c r="A8" s="98" t="s">
        <v>7</v>
      </c>
      <c r="B8" s="99"/>
      <c r="C8" s="99"/>
      <c r="D8" s="99"/>
      <c r="E8" s="99"/>
      <c r="F8" s="99"/>
      <c r="G8" s="99"/>
      <c r="H8" s="99"/>
      <c r="I8" s="100"/>
    </row>
    <row r="9" spans="1:9" ht="22.5" x14ac:dyDescent="0.25">
      <c r="A9" s="31" t="s">
        <v>8</v>
      </c>
      <c r="B9" s="31" t="s">
        <v>9</v>
      </c>
      <c r="C9" s="31" t="s">
        <v>10</v>
      </c>
      <c r="D9" s="31" t="s">
        <v>11</v>
      </c>
      <c r="E9" s="26" t="s">
        <v>12</v>
      </c>
      <c r="F9" s="26" t="s">
        <v>13</v>
      </c>
      <c r="G9" s="32" t="s">
        <v>14</v>
      </c>
      <c r="H9" s="30" t="s">
        <v>15</v>
      </c>
      <c r="I9" s="39" t="s">
        <v>16</v>
      </c>
    </row>
    <row r="10" spans="1:9" x14ac:dyDescent="0.25">
      <c r="A10" s="2">
        <v>1</v>
      </c>
      <c r="B10" s="3"/>
      <c r="C10" s="27"/>
      <c r="D10" s="4" t="s">
        <v>17</v>
      </c>
      <c r="E10" s="3"/>
      <c r="F10" s="33"/>
      <c r="G10" s="3"/>
      <c r="H10" s="27"/>
      <c r="I10" s="40"/>
    </row>
    <row r="11" spans="1:9" ht="22.5" x14ac:dyDescent="0.25">
      <c r="A11" s="12" t="s">
        <v>71</v>
      </c>
      <c r="B11" s="6" t="s">
        <v>18</v>
      </c>
      <c r="C11" s="11">
        <v>78472</v>
      </c>
      <c r="D11" s="6" t="s">
        <v>70</v>
      </c>
      <c r="E11" s="7" t="s">
        <v>19</v>
      </c>
      <c r="F11" s="34">
        <v>685.8</v>
      </c>
      <c r="G11" s="10"/>
      <c r="H11" s="34">
        <f>((G11*($I$6/100))+G11)</f>
        <v>0</v>
      </c>
      <c r="I11" s="41">
        <f>H11*F11</f>
        <v>0</v>
      </c>
    </row>
    <row r="12" spans="1:9" x14ac:dyDescent="0.25">
      <c r="A12" s="86" t="s">
        <v>93</v>
      </c>
      <c r="B12" s="87"/>
      <c r="C12" s="87"/>
      <c r="D12" s="87"/>
      <c r="E12" s="87"/>
      <c r="F12" s="87"/>
      <c r="G12" s="87"/>
      <c r="H12" s="101"/>
      <c r="I12" s="42">
        <f>SUM(I11:I11)</f>
        <v>0</v>
      </c>
    </row>
    <row r="13" spans="1:9" x14ac:dyDescent="0.25">
      <c r="A13" s="2">
        <v>2</v>
      </c>
      <c r="B13" s="3"/>
      <c r="C13" s="27"/>
      <c r="D13" s="4" t="s">
        <v>21</v>
      </c>
      <c r="E13" s="3"/>
      <c r="F13" s="33"/>
      <c r="G13" s="15"/>
      <c r="H13" s="36"/>
      <c r="I13" s="43"/>
    </row>
    <row r="14" spans="1:9" x14ac:dyDescent="0.25">
      <c r="A14" s="2" t="s">
        <v>62</v>
      </c>
      <c r="B14" s="3"/>
      <c r="C14" s="27"/>
      <c r="D14" s="14" t="s">
        <v>63</v>
      </c>
      <c r="E14" s="3"/>
      <c r="F14" s="33"/>
      <c r="G14" s="15"/>
      <c r="H14" s="36"/>
      <c r="I14" s="43"/>
    </row>
    <row r="15" spans="1:9" x14ac:dyDescent="0.25">
      <c r="A15" s="47" t="s">
        <v>78</v>
      </c>
      <c r="B15" s="21" t="s">
        <v>64</v>
      </c>
      <c r="C15" s="28">
        <v>96401</v>
      </c>
      <c r="D15" s="16" t="s">
        <v>65</v>
      </c>
      <c r="E15" s="22" t="s">
        <v>66</v>
      </c>
      <c r="F15" s="34">
        <f>F11</f>
        <v>685.8</v>
      </c>
      <c r="G15" s="22"/>
      <c r="H15" s="34">
        <f>((G15*($I$6/100))+G15)</f>
        <v>0</v>
      </c>
      <c r="I15" s="44">
        <f>H15*F15</f>
        <v>0</v>
      </c>
    </row>
    <row r="16" spans="1:9" x14ac:dyDescent="0.25">
      <c r="A16" s="23" t="s">
        <v>67</v>
      </c>
      <c r="B16" s="3"/>
      <c r="C16" s="27"/>
      <c r="D16" s="4" t="s">
        <v>22</v>
      </c>
      <c r="E16" s="3"/>
      <c r="F16" s="33"/>
      <c r="G16" s="3"/>
      <c r="H16" s="27"/>
      <c r="I16" s="45"/>
    </row>
    <row r="17" spans="1:9" x14ac:dyDescent="0.25">
      <c r="A17" s="7" t="s">
        <v>68</v>
      </c>
      <c r="B17" s="6" t="s">
        <v>18</v>
      </c>
      <c r="C17" s="11">
        <v>72943</v>
      </c>
      <c r="D17" s="6" t="s">
        <v>23</v>
      </c>
      <c r="E17" s="7" t="s">
        <v>19</v>
      </c>
      <c r="F17" s="34">
        <f>F11</f>
        <v>685.8</v>
      </c>
      <c r="G17" s="7"/>
      <c r="H17" s="34">
        <f>((G17*($I$6/100))+G17)</f>
        <v>0</v>
      </c>
      <c r="I17" s="44">
        <f>F17*H17</f>
        <v>0</v>
      </c>
    </row>
    <row r="18" spans="1:9" ht="33.75" x14ac:dyDescent="0.25">
      <c r="A18" s="10" t="s">
        <v>69</v>
      </c>
      <c r="B18" s="9" t="s">
        <v>18</v>
      </c>
      <c r="C18" s="29">
        <v>95996</v>
      </c>
      <c r="D18" s="6" t="s">
        <v>91</v>
      </c>
      <c r="E18" s="10" t="s">
        <v>24</v>
      </c>
      <c r="F18" s="34">
        <f>F17*0.05</f>
        <v>34.29</v>
      </c>
      <c r="G18" s="34"/>
      <c r="H18" s="37">
        <f>((G18*($I$6/100))+G18)</f>
        <v>0</v>
      </c>
      <c r="I18" s="41">
        <f>F18*H18</f>
        <v>0</v>
      </c>
    </row>
    <row r="19" spans="1:9" x14ac:dyDescent="0.25">
      <c r="A19" s="23">
        <v>2.2999999999999998</v>
      </c>
      <c r="B19" s="3"/>
      <c r="C19" s="27"/>
      <c r="D19" s="4" t="s">
        <v>25</v>
      </c>
      <c r="E19" s="3"/>
      <c r="F19" s="33"/>
      <c r="G19" s="3"/>
      <c r="H19" s="27"/>
      <c r="I19" s="40"/>
    </row>
    <row r="20" spans="1:9" ht="22.5" x14ac:dyDescent="0.25">
      <c r="A20" s="7" t="s">
        <v>26</v>
      </c>
      <c r="B20" s="6" t="s">
        <v>18</v>
      </c>
      <c r="C20" s="11">
        <v>93593</v>
      </c>
      <c r="D20" s="1" t="s">
        <v>27</v>
      </c>
      <c r="E20" s="5" t="s">
        <v>28</v>
      </c>
      <c r="F20" s="34">
        <f>F18*57</f>
        <v>1954.53</v>
      </c>
      <c r="G20" s="10"/>
      <c r="H20" s="34">
        <f>((G20*($I$6/100))+G20)</f>
        <v>0</v>
      </c>
      <c r="I20" s="44">
        <f>F20*H20</f>
        <v>0</v>
      </c>
    </row>
    <row r="21" spans="1:9" ht="22.5" x14ac:dyDescent="0.25">
      <c r="A21" s="7" t="s">
        <v>29</v>
      </c>
      <c r="B21" s="6" t="s">
        <v>18</v>
      </c>
      <c r="C21" s="11">
        <v>72891</v>
      </c>
      <c r="D21" s="1" t="s">
        <v>30</v>
      </c>
      <c r="E21" s="7" t="s">
        <v>31</v>
      </c>
      <c r="F21" s="34">
        <f>F18</f>
        <v>34.29</v>
      </c>
      <c r="G21" s="7"/>
      <c r="H21" s="34">
        <f>((G21*($I$6/100))+G21)</f>
        <v>0</v>
      </c>
      <c r="I21" s="44">
        <f>F21*H21</f>
        <v>0</v>
      </c>
    </row>
    <row r="22" spans="1:9" x14ac:dyDescent="0.25">
      <c r="A22" s="86" t="s">
        <v>77</v>
      </c>
      <c r="B22" s="87"/>
      <c r="C22" s="87"/>
      <c r="D22" s="87"/>
      <c r="E22" s="87"/>
      <c r="F22" s="87"/>
      <c r="G22" s="87"/>
      <c r="H22" s="88"/>
      <c r="I22" s="42">
        <f>SUM(I15:I21)</f>
        <v>0</v>
      </c>
    </row>
    <row r="23" spans="1:9" x14ac:dyDescent="0.25">
      <c r="A23" s="2">
        <v>3</v>
      </c>
      <c r="B23" s="3"/>
      <c r="C23" s="27"/>
      <c r="D23" s="4" t="s">
        <v>32</v>
      </c>
      <c r="E23" s="3"/>
      <c r="F23" s="33"/>
      <c r="G23" s="3"/>
      <c r="H23" s="27"/>
      <c r="I23" s="40"/>
    </row>
    <row r="24" spans="1:9" x14ac:dyDescent="0.25">
      <c r="A24" s="23">
        <v>3.1</v>
      </c>
      <c r="B24" s="3"/>
      <c r="C24" s="27"/>
      <c r="D24" s="4" t="s">
        <v>33</v>
      </c>
      <c r="E24" s="3"/>
      <c r="F24" s="33"/>
      <c r="G24" s="3"/>
      <c r="H24" s="27"/>
      <c r="I24" s="40"/>
    </row>
    <row r="25" spans="1:9" ht="22.5" x14ac:dyDescent="0.25">
      <c r="A25" s="7" t="s">
        <v>34</v>
      </c>
      <c r="B25" s="6" t="s">
        <v>18</v>
      </c>
      <c r="C25" s="11">
        <v>72947</v>
      </c>
      <c r="D25" s="1" t="s">
        <v>35</v>
      </c>
      <c r="E25" s="7" t="s">
        <v>19</v>
      </c>
      <c r="F25" s="34">
        <v>39.31</v>
      </c>
      <c r="G25" s="10"/>
      <c r="H25" s="34">
        <f>((G25*($I$6/100))+G25)</f>
        <v>0</v>
      </c>
      <c r="I25" s="41">
        <f>F25*H25</f>
        <v>0</v>
      </c>
    </row>
    <row r="26" spans="1:9" x14ac:dyDescent="0.25">
      <c r="A26" s="23">
        <v>3.2</v>
      </c>
      <c r="B26" s="3"/>
      <c r="C26" s="27"/>
      <c r="D26" s="4" t="s">
        <v>36</v>
      </c>
      <c r="E26" s="3"/>
      <c r="F26" s="33"/>
      <c r="G26" s="3"/>
      <c r="H26" s="27"/>
      <c r="I26" s="40"/>
    </row>
    <row r="27" spans="1:9" x14ac:dyDescent="0.25">
      <c r="A27" s="7" t="s">
        <v>37</v>
      </c>
      <c r="B27" s="6" t="s">
        <v>38</v>
      </c>
      <c r="C27" s="11">
        <v>7264</v>
      </c>
      <c r="D27" s="6" t="s">
        <v>39</v>
      </c>
      <c r="E27" s="7" t="s">
        <v>40</v>
      </c>
      <c r="F27" s="34">
        <v>2.16</v>
      </c>
      <c r="G27" s="56"/>
      <c r="H27" s="34">
        <f t="shared" ref="H27:H32" si="0">((G27*($I$6/100))+G27)</f>
        <v>0</v>
      </c>
      <c r="I27" s="44">
        <f t="shared" ref="I27:I32" si="1">F27*H27</f>
        <v>0</v>
      </c>
    </row>
    <row r="28" spans="1:9" ht="22.5" x14ac:dyDescent="0.25">
      <c r="A28" s="7" t="s">
        <v>41</v>
      </c>
      <c r="B28" s="6" t="s">
        <v>18</v>
      </c>
      <c r="C28" s="7" t="s">
        <v>42</v>
      </c>
      <c r="D28" s="6" t="s">
        <v>43</v>
      </c>
      <c r="E28" s="8" t="s">
        <v>44</v>
      </c>
      <c r="F28" s="34">
        <v>4</v>
      </c>
      <c r="G28" s="56"/>
      <c r="H28" s="34">
        <f t="shared" si="0"/>
        <v>0</v>
      </c>
      <c r="I28" s="44">
        <f t="shared" si="1"/>
        <v>0</v>
      </c>
    </row>
    <row r="29" spans="1:9" ht="22.5" x14ac:dyDescent="0.25">
      <c r="A29" s="7" t="s">
        <v>45</v>
      </c>
      <c r="B29" s="6" t="s">
        <v>46</v>
      </c>
      <c r="C29" s="11">
        <v>7696</v>
      </c>
      <c r="D29" s="6" t="s">
        <v>47</v>
      </c>
      <c r="E29" s="7" t="s">
        <v>48</v>
      </c>
      <c r="F29" s="34">
        <v>13.5</v>
      </c>
      <c r="G29" s="56"/>
      <c r="H29" s="34">
        <f t="shared" si="0"/>
        <v>0</v>
      </c>
      <c r="I29" s="44">
        <f t="shared" si="1"/>
        <v>0</v>
      </c>
    </row>
    <row r="30" spans="1:9" ht="22.5" x14ac:dyDescent="0.25">
      <c r="A30" s="7" t="s">
        <v>49</v>
      </c>
      <c r="B30" s="6" t="s">
        <v>18</v>
      </c>
      <c r="C30" s="11">
        <v>96522</v>
      </c>
      <c r="D30" s="1" t="s">
        <v>50</v>
      </c>
      <c r="E30" s="7" t="s">
        <v>51</v>
      </c>
      <c r="F30" s="34">
        <v>0.23</v>
      </c>
      <c r="G30" s="56"/>
      <c r="H30" s="34">
        <f t="shared" si="0"/>
        <v>0</v>
      </c>
      <c r="I30" s="44">
        <f t="shared" si="1"/>
        <v>0</v>
      </c>
    </row>
    <row r="31" spans="1:9" ht="22.5" x14ac:dyDescent="0.25">
      <c r="A31" s="7" t="s">
        <v>52</v>
      </c>
      <c r="B31" s="6" t="s">
        <v>18</v>
      </c>
      <c r="C31" s="11">
        <v>94965</v>
      </c>
      <c r="D31" s="6" t="s">
        <v>73</v>
      </c>
      <c r="E31" s="7" t="s">
        <v>51</v>
      </c>
      <c r="F31" s="34">
        <v>0.23</v>
      </c>
      <c r="G31" s="56"/>
      <c r="H31" s="34">
        <f t="shared" si="0"/>
        <v>0</v>
      </c>
      <c r="I31" s="44">
        <f t="shared" si="1"/>
        <v>0</v>
      </c>
    </row>
    <row r="32" spans="1:9" x14ac:dyDescent="0.25">
      <c r="A32" s="7" t="s">
        <v>53</v>
      </c>
      <c r="B32" s="6" t="s">
        <v>18</v>
      </c>
      <c r="C32" s="7" t="s">
        <v>54</v>
      </c>
      <c r="D32" s="6" t="s">
        <v>55</v>
      </c>
      <c r="E32" s="7" t="s">
        <v>51</v>
      </c>
      <c r="F32" s="34">
        <v>0.23</v>
      </c>
      <c r="G32" s="56"/>
      <c r="H32" s="34">
        <f t="shared" si="0"/>
        <v>0</v>
      </c>
      <c r="I32" s="44">
        <f t="shared" si="1"/>
        <v>0</v>
      </c>
    </row>
    <row r="33" spans="1:9" x14ac:dyDescent="0.25">
      <c r="A33" s="86" t="s">
        <v>79</v>
      </c>
      <c r="B33" s="87"/>
      <c r="C33" s="87"/>
      <c r="D33" s="87"/>
      <c r="E33" s="87"/>
      <c r="F33" s="87"/>
      <c r="G33" s="87"/>
      <c r="H33" s="88"/>
      <c r="I33" s="42">
        <f>SUM(I25:I32)</f>
        <v>0</v>
      </c>
    </row>
    <row r="34" spans="1:9" x14ac:dyDescent="0.25">
      <c r="A34" s="2">
        <v>4</v>
      </c>
      <c r="B34" s="3"/>
      <c r="C34" s="27"/>
      <c r="D34" s="4" t="s">
        <v>56</v>
      </c>
      <c r="E34" s="3"/>
      <c r="F34" s="33"/>
      <c r="G34" s="3"/>
      <c r="H34" s="27"/>
      <c r="I34" s="40"/>
    </row>
    <row r="35" spans="1:9" x14ac:dyDescent="0.25">
      <c r="A35" s="12">
        <v>4.0999999999999996</v>
      </c>
      <c r="B35" s="6" t="s">
        <v>74</v>
      </c>
      <c r="C35" s="11">
        <v>1</v>
      </c>
      <c r="D35" s="6" t="s">
        <v>57</v>
      </c>
      <c r="E35" s="7" t="s">
        <v>44</v>
      </c>
      <c r="F35" s="10">
        <v>1</v>
      </c>
      <c r="G35" s="7"/>
      <c r="H35" s="34">
        <f>((G35*($I$6/100))+G35)</f>
        <v>0</v>
      </c>
      <c r="I35" s="44">
        <f>H35*F35</f>
        <v>0</v>
      </c>
    </row>
    <row r="36" spans="1:9" x14ac:dyDescent="0.25">
      <c r="A36" s="12">
        <v>4.2</v>
      </c>
      <c r="B36" s="6" t="s">
        <v>74</v>
      </c>
      <c r="C36" s="11">
        <v>2</v>
      </c>
      <c r="D36" s="6" t="s">
        <v>58</v>
      </c>
      <c r="E36" s="7" t="s">
        <v>44</v>
      </c>
      <c r="F36" s="10">
        <v>2</v>
      </c>
      <c r="G36" s="7"/>
      <c r="H36" s="34">
        <f>((G36*($I$6/100))+G36)</f>
        <v>0</v>
      </c>
      <c r="I36" s="44">
        <f>H36*F36</f>
        <v>0</v>
      </c>
    </row>
    <row r="37" spans="1:9" ht="22.5" x14ac:dyDescent="0.25">
      <c r="A37" s="12">
        <v>4.3</v>
      </c>
      <c r="B37" s="6" t="s">
        <v>74</v>
      </c>
      <c r="C37" s="11">
        <v>3</v>
      </c>
      <c r="D37" s="6" t="s">
        <v>75</v>
      </c>
      <c r="E37" s="7" t="s">
        <v>44</v>
      </c>
      <c r="F37" s="10">
        <v>1</v>
      </c>
      <c r="G37" s="7"/>
      <c r="H37" s="34">
        <f>((G37*($I$6/100))+G37)</f>
        <v>0</v>
      </c>
      <c r="I37" s="44">
        <f>H37*F37</f>
        <v>0</v>
      </c>
    </row>
    <row r="38" spans="1:9" x14ac:dyDescent="0.25">
      <c r="A38" s="12">
        <v>4.4000000000000004</v>
      </c>
      <c r="B38" s="6" t="s">
        <v>74</v>
      </c>
      <c r="C38" s="11">
        <v>4</v>
      </c>
      <c r="D38" s="6" t="s">
        <v>59</v>
      </c>
      <c r="E38" s="7" t="s">
        <v>44</v>
      </c>
      <c r="F38" s="10">
        <v>1</v>
      </c>
      <c r="G38" s="7"/>
      <c r="H38" s="34">
        <f>((G38*($I$6/100))+G38)</f>
        <v>0</v>
      </c>
      <c r="I38" s="44">
        <f>H38*F38</f>
        <v>0</v>
      </c>
    </row>
    <row r="39" spans="1:9" x14ac:dyDescent="0.25">
      <c r="A39" s="86" t="s">
        <v>80</v>
      </c>
      <c r="B39" s="87"/>
      <c r="C39" s="87"/>
      <c r="D39" s="87"/>
      <c r="E39" s="87"/>
      <c r="F39" s="87"/>
      <c r="G39" s="87"/>
      <c r="H39" s="88"/>
      <c r="I39" s="42">
        <f>SUM(I35:I38)</f>
        <v>0</v>
      </c>
    </row>
    <row r="40" spans="1:9" x14ac:dyDescent="0.25">
      <c r="A40" s="86" t="s">
        <v>60</v>
      </c>
      <c r="B40" s="87"/>
      <c r="C40" s="87"/>
      <c r="D40" s="87"/>
      <c r="E40" s="87"/>
      <c r="F40" s="87"/>
      <c r="G40" s="87"/>
      <c r="H40" s="88"/>
      <c r="I40" s="42">
        <f>I39+I33+I22+I12</f>
        <v>0</v>
      </c>
    </row>
    <row r="41" spans="1:9" x14ac:dyDescent="0.25">
      <c r="A41" s="108"/>
      <c r="B41" s="108"/>
      <c r="C41" s="108"/>
      <c r="D41" s="108"/>
      <c r="E41" s="108"/>
      <c r="F41" s="108"/>
      <c r="G41" s="108"/>
      <c r="H41" s="108"/>
      <c r="I41" s="108"/>
    </row>
    <row r="42" spans="1:9" x14ac:dyDescent="0.25">
      <c r="A42" s="112" t="s">
        <v>61</v>
      </c>
      <c r="B42" s="113"/>
      <c r="C42" s="113"/>
      <c r="D42" s="113"/>
      <c r="E42" s="113"/>
      <c r="F42" s="113"/>
      <c r="G42" s="113"/>
      <c r="H42" s="113"/>
      <c r="I42" s="114"/>
    </row>
    <row r="43" spans="1:9" x14ac:dyDescent="0.25">
      <c r="A43" s="83" t="s">
        <v>134</v>
      </c>
      <c r="B43" s="84"/>
      <c r="C43" s="84"/>
      <c r="D43" s="84"/>
      <c r="E43" s="84"/>
      <c r="F43" s="84"/>
      <c r="G43" s="84"/>
      <c r="H43" s="84"/>
      <c r="I43" s="85"/>
    </row>
    <row r="44" spans="1:9" x14ac:dyDescent="0.25">
      <c r="A44" s="115"/>
      <c r="B44" s="115"/>
      <c r="C44" s="115"/>
      <c r="D44" s="115"/>
      <c r="E44" s="115"/>
      <c r="F44" s="115"/>
      <c r="G44" s="115"/>
      <c r="H44" s="115"/>
      <c r="I44" s="115"/>
    </row>
  </sheetData>
  <mergeCells count="17">
    <mergeCell ref="A39:H39"/>
    <mergeCell ref="A1:I1"/>
    <mergeCell ref="A2:I2"/>
    <mergeCell ref="A3:I3"/>
    <mergeCell ref="A4:I4"/>
    <mergeCell ref="A5:F5"/>
    <mergeCell ref="A6:F6"/>
    <mergeCell ref="A7:I7"/>
    <mergeCell ref="A8:I8"/>
    <mergeCell ref="A12:H12"/>
    <mergeCell ref="A22:H22"/>
    <mergeCell ref="A33:H33"/>
    <mergeCell ref="A40:H40"/>
    <mergeCell ref="A41:I41"/>
    <mergeCell ref="A42:I42"/>
    <mergeCell ref="A44:I44"/>
    <mergeCell ref="A43:I43"/>
  </mergeCells>
  <pageMargins left="0.511811024" right="0.511811024" top="0.78740157499999996" bottom="0.78740157499999996" header="0.31496062000000002" footer="0.31496062000000002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28" workbookViewId="0">
      <selection activeCell="A44" sqref="A44:I47"/>
    </sheetView>
  </sheetViews>
  <sheetFormatPr defaultRowHeight="15" x14ac:dyDescent="0.25"/>
  <cols>
    <col min="1" max="1" width="5.7109375" bestFit="1" customWidth="1"/>
    <col min="2" max="2" width="11.140625" customWidth="1"/>
    <col min="4" max="4" width="57.5703125" customWidth="1"/>
    <col min="6" max="6" width="11.5703125" customWidth="1"/>
    <col min="7" max="7" width="14.140625" customWidth="1"/>
    <col min="8" max="8" width="14.7109375" customWidth="1"/>
    <col min="9" max="9" width="15.5703125" customWidth="1"/>
  </cols>
  <sheetData>
    <row r="1" spans="1:9" ht="15.75" x14ac:dyDescent="0.25">
      <c r="A1" s="89" t="s">
        <v>96</v>
      </c>
      <c r="B1" s="90"/>
      <c r="C1" s="90"/>
      <c r="D1" s="90"/>
      <c r="E1" s="90"/>
      <c r="F1" s="90"/>
      <c r="G1" s="90"/>
      <c r="H1" s="90"/>
      <c r="I1" s="91"/>
    </row>
    <row r="2" spans="1:9" x14ac:dyDescent="0.25">
      <c r="A2" s="92"/>
      <c r="B2" s="93"/>
      <c r="C2" s="93"/>
      <c r="D2" s="93"/>
      <c r="E2" s="93"/>
      <c r="F2" s="93"/>
      <c r="G2" s="93"/>
      <c r="H2" s="93"/>
      <c r="I2" s="93"/>
    </row>
    <row r="3" spans="1:9" x14ac:dyDescent="0.25">
      <c r="A3" s="94"/>
      <c r="B3" s="93"/>
      <c r="C3" s="93"/>
      <c r="D3" s="93"/>
      <c r="E3" s="93"/>
      <c r="F3" s="93"/>
      <c r="G3" s="93"/>
      <c r="H3" s="93"/>
      <c r="I3" s="93"/>
    </row>
    <row r="4" spans="1:9" x14ac:dyDescent="0.25">
      <c r="A4" s="95"/>
      <c r="B4" s="96"/>
      <c r="C4" s="96"/>
      <c r="D4" s="96"/>
      <c r="E4" s="96"/>
      <c r="F4" s="96"/>
      <c r="G4" s="96"/>
      <c r="H4" s="96"/>
      <c r="I4" s="96"/>
    </row>
    <row r="5" spans="1:9" x14ac:dyDescent="0.25">
      <c r="A5" s="102"/>
      <c r="B5" s="103"/>
      <c r="C5" s="103"/>
      <c r="D5" s="103"/>
      <c r="E5" s="103"/>
      <c r="F5" s="104"/>
      <c r="G5" s="17" t="s">
        <v>2</v>
      </c>
      <c r="H5" s="17" t="s">
        <v>3</v>
      </c>
      <c r="I5" s="18" t="s">
        <v>4</v>
      </c>
    </row>
    <row r="6" spans="1:9" x14ac:dyDescent="0.25">
      <c r="A6" s="105"/>
      <c r="B6" s="106"/>
      <c r="C6" s="106"/>
      <c r="D6" s="106"/>
      <c r="E6" s="106"/>
      <c r="F6" s="107"/>
      <c r="G6" s="19">
        <v>43647</v>
      </c>
      <c r="H6" s="20" t="s">
        <v>5</v>
      </c>
      <c r="I6" s="38" t="s">
        <v>6</v>
      </c>
    </row>
    <row r="7" spans="1:9" x14ac:dyDescent="0.25">
      <c r="A7" s="97"/>
      <c r="B7" s="97"/>
      <c r="C7" s="97"/>
      <c r="D7" s="97"/>
      <c r="E7" s="97"/>
      <c r="F7" s="97"/>
      <c r="G7" s="97"/>
      <c r="H7" s="97"/>
      <c r="I7" s="97"/>
    </row>
    <row r="8" spans="1:9" x14ac:dyDescent="0.25">
      <c r="A8" s="98" t="s">
        <v>7</v>
      </c>
      <c r="B8" s="99"/>
      <c r="C8" s="99"/>
      <c r="D8" s="99"/>
      <c r="E8" s="99"/>
      <c r="F8" s="99"/>
      <c r="G8" s="99"/>
      <c r="H8" s="99"/>
      <c r="I8" s="100"/>
    </row>
    <row r="9" spans="1:9" ht="25.5" customHeight="1" x14ac:dyDescent="0.25">
      <c r="A9" s="31" t="s">
        <v>8</v>
      </c>
      <c r="B9" s="31" t="s">
        <v>9</v>
      </c>
      <c r="C9" s="31" t="s">
        <v>10</v>
      </c>
      <c r="D9" s="31" t="s">
        <v>11</v>
      </c>
      <c r="E9" s="26" t="s">
        <v>12</v>
      </c>
      <c r="F9" s="26" t="s">
        <v>13</v>
      </c>
      <c r="G9" s="32" t="s">
        <v>14</v>
      </c>
      <c r="H9" s="30" t="s">
        <v>15</v>
      </c>
      <c r="I9" s="39" t="s">
        <v>16</v>
      </c>
    </row>
    <row r="10" spans="1:9" x14ac:dyDescent="0.25">
      <c r="A10" s="2">
        <v>1</v>
      </c>
      <c r="B10" s="3"/>
      <c r="C10" s="27"/>
      <c r="D10" s="4" t="s">
        <v>17</v>
      </c>
      <c r="E10" s="3"/>
      <c r="F10" s="33"/>
      <c r="G10" s="3"/>
      <c r="H10" s="27"/>
      <c r="I10" s="40"/>
    </row>
    <row r="11" spans="1:9" ht="22.5" x14ac:dyDescent="0.25">
      <c r="A11" s="12" t="s">
        <v>71</v>
      </c>
      <c r="B11" s="6" t="s">
        <v>18</v>
      </c>
      <c r="C11" s="11">
        <v>78472</v>
      </c>
      <c r="D11" s="6" t="s">
        <v>70</v>
      </c>
      <c r="E11" s="7" t="s">
        <v>19</v>
      </c>
      <c r="F11" s="34">
        <v>1440.15</v>
      </c>
      <c r="G11" s="10"/>
      <c r="H11" s="34">
        <f>((G11*($I$6/100))+G11)</f>
        <v>0</v>
      </c>
      <c r="I11" s="41">
        <f>H11*F11</f>
        <v>0</v>
      </c>
    </row>
    <row r="12" spans="1:9" x14ac:dyDescent="0.25">
      <c r="A12" s="12" t="s">
        <v>87</v>
      </c>
      <c r="B12" s="6" t="s">
        <v>18</v>
      </c>
      <c r="C12" s="48">
        <v>99814</v>
      </c>
      <c r="D12" s="6" t="s">
        <v>86</v>
      </c>
      <c r="E12" s="7" t="s">
        <v>19</v>
      </c>
      <c r="F12" s="53">
        <f>F11</f>
        <v>1440.15</v>
      </c>
      <c r="G12" s="7"/>
      <c r="H12" s="34">
        <f>((G12*($I$6/100))+G12)</f>
        <v>0</v>
      </c>
      <c r="I12" s="41">
        <f>H12*F12</f>
        <v>0</v>
      </c>
    </row>
    <row r="13" spans="1:9" x14ac:dyDescent="0.25">
      <c r="A13" s="86" t="s">
        <v>20</v>
      </c>
      <c r="B13" s="87"/>
      <c r="C13" s="87"/>
      <c r="D13" s="87"/>
      <c r="E13" s="87"/>
      <c r="F13" s="87"/>
      <c r="G13" s="87"/>
      <c r="H13" s="101"/>
      <c r="I13" s="42">
        <f>SUM(I11:I12)</f>
        <v>0</v>
      </c>
    </row>
    <row r="14" spans="1:9" x14ac:dyDescent="0.25">
      <c r="A14" s="2">
        <v>2</v>
      </c>
      <c r="B14" s="3"/>
      <c r="C14" s="27"/>
      <c r="D14" s="4" t="s">
        <v>21</v>
      </c>
      <c r="E14" s="3"/>
      <c r="F14" s="33"/>
      <c r="G14" s="15"/>
      <c r="H14" s="36"/>
      <c r="I14" s="43"/>
    </row>
    <row r="15" spans="1:9" x14ac:dyDescent="0.25">
      <c r="A15" s="23" t="s">
        <v>62</v>
      </c>
      <c r="B15" s="3"/>
      <c r="C15" s="27"/>
      <c r="D15" s="4" t="s">
        <v>22</v>
      </c>
      <c r="E15" s="3"/>
      <c r="F15" s="33"/>
      <c r="G15" s="3"/>
      <c r="H15" s="27"/>
      <c r="I15" s="45"/>
    </row>
    <row r="16" spans="1:9" x14ac:dyDescent="0.25">
      <c r="A16" s="7" t="s">
        <v>78</v>
      </c>
      <c r="B16" s="6" t="s">
        <v>18</v>
      </c>
      <c r="C16" s="11">
        <v>72943</v>
      </c>
      <c r="D16" s="6" t="s">
        <v>23</v>
      </c>
      <c r="E16" s="7" t="s">
        <v>19</v>
      </c>
      <c r="F16" s="34">
        <f>F12</f>
        <v>1440.15</v>
      </c>
      <c r="G16" s="56"/>
      <c r="H16" s="34">
        <f>((G16*($I$6/100))+G16)</f>
        <v>0</v>
      </c>
      <c r="I16" s="44">
        <f>F16*H16</f>
        <v>0</v>
      </c>
    </row>
    <row r="17" spans="1:9" ht="33.75" x14ac:dyDescent="0.25">
      <c r="A17" s="7" t="s">
        <v>85</v>
      </c>
      <c r="B17" s="9" t="s">
        <v>18</v>
      </c>
      <c r="C17" s="29">
        <v>95994</v>
      </c>
      <c r="D17" s="6" t="s">
        <v>72</v>
      </c>
      <c r="E17" s="10" t="s">
        <v>24</v>
      </c>
      <c r="F17" s="34">
        <f>F16*0.04</f>
        <v>57.606000000000002</v>
      </c>
      <c r="G17" s="34"/>
      <c r="H17" s="37">
        <f>((G17*($I$6/100))+G17)</f>
        <v>0</v>
      </c>
      <c r="I17" s="41">
        <f>F17*H17</f>
        <v>0</v>
      </c>
    </row>
    <row r="18" spans="1:9" x14ac:dyDescent="0.25">
      <c r="A18" s="23" t="s">
        <v>67</v>
      </c>
      <c r="B18" s="3"/>
      <c r="C18" s="27"/>
      <c r="D18" s="4" t="s">
        <v>25</v>
      </c>
      <c r="E18" s="3"/>
      <c r="F18" s="33"/>
      <c r="G18" s="3"/>
      <c r="H18" s="27"/>
      <c r="I18" s="40"/>
    </row>
    <row r="19" spans="1:9" ht="22.5" x14ac:dyDescent="0.25">
      <c r="A19" s="7" t="s">
        <v>68</v>
      </c>
      <c r="B19" s="6" t="s">
        <v>18</v>
      </c>
      <c r="C19" s="11">
        <v>93593</v>
      </c>
      <c r="D19" s="6" t="s">
        <v>100</v>
      </c>
      <c r="E19" s="5" t="s">
        <v>28</v>
      </c>
      <c r="F19" s="10">
        <f>F17*57</f>
        <v>3283.5419999999999</v>
      </c>
      <c r="G19" s="10"/>
      <c r="H19" s="34">
        <f>((G19*($I$6/100))+G19)</f>
        <v>0</v>
      </c>
      <c r="I19" s="44">
        <f>F19*H19</f>
        <v>0</v>
      </c>
    </row>
    <row r="20" spans="1:9" ht="22.5" x14ac:dyDescent="0.25">
      <c r="A20" s="7" t="s">
        <v>69</v>
      </c>
      <c r="B20" s="6" t="s">
        <v>18</v>
      </c>
      <c r="C20" s="11">
        <v>72891</v>
      </c>
      <c r="D20" s="6" t="s">
        <v>99</v>
      </c>
      <c r="E20" s="7" t="s">
        <v>31</v>
      </c>
      <c r="F20" s="34">
        <f>F17</f>
        <v>57.606000000000002</v>
      </c>
      <c r="G20" s="7"/>
      <c r="H20" s="34">
        <f>((G20*($I$6/100))+G20)</f>
        <v>0</v>
      </c>
      <c r="I20" s="44">
        <f>F20*H20</f>
        <v>0</v>
      </c>
    </row>
    <row r="21" spans="1:9" x14ac:dyDescent="0.25">
      <c r="A21" s="86" t="s">
        <v>77</v>
      </c>
      <c r="B21" s="87"/>
      <c r="C21" s="87"/>
      <c r="D21" s="87"/>
      <c r="E21" s="87"/>
      <c r="F21" s="87"/>
      <c r="G21" s="87"/>
      <c r="H21" s="88"/>
      <c r="I21" s="42">
        <f>SUM(I15:I20)</f>
        <v>0</v>
      </c>
    </row>
    <row r="22" spans="1:9" x14ac:dyDescent="0.25">
      <c r="A22" s="2">
        <v>3</v>
      </c>
      <c r="B22" s="3"/>
      <c r="C22" s="27"/>
      <c r="D22" s="4" t="s">
        <v>32</v>
      </c>
      <c r="E22" s="3"/>
      <c r="F22" s="33"/>
      <c r="G22" s="3"/>
      <c r="H22" s="27"/>
      <c r="I22" s="40"/>
    </row>
    <row r="23" spans="1:9" x14ac:dyDescent="0.25">
      <c r="A23" s="23">
        <v>3.1</v>
      </c>
      <c r="B23" s="3"/>
      <c r="C23" s="27"/>
      <c r="D23" s="4" t="s">
        <v>33</v>
      </c>
      <c r="E23" s="3"/>
      <c r="F23" s="33"/>
      <c r="G23" s="3"/>
      <c r="H23" s="27"/>
      <c r="I23" s="40"/>
    </row>
    <row r="24" spans="1:9" ht="22.5" x14ac:dyDescent="0.25">
      <c r="A24" s="7" t="s">
        <v>34</v>
      </c>
      <c r="B24" s="6" t="s">
        <v>18</v>
      </c>
      <c r="C24" s="11">
        <v>72947</v>
      </c>
      <c r="D24" s="6" t="s">
        <v>98</v>
      </c>
      <c r="E24" s="7" t="s">
        <v>19</v>
      </c>
      <c r="F24" s="34">
        <v>70.040000000000006</v>
      </c>
      <c r="G24" s="10"/>
      <c r="H24" s="34">
        <f>((G24*($I$6/100))+G24)</f>
        <v>0</v>
      </c>
      <c r="I24" s="41">
        <f>F24*H24</f>
        <v>0</v>
      </c>
    </row>
    <row r="25" spans="1:9" x14ac:dyDescent="0.25">
      <c r="A25" s="23">
        <v>3.2</v>
      </c>
      <c r="B25" s="3"/>
      <c r="C25" s="27"/>
      <c r="D25" s="4" t="s">
        <v>36</v>
      </c>
      <c r="E25" s="3"/>
      <c r="F25" s="3"/>
      <c r="G25" s="3"/>
      <c r="H25" s="27"/>
      <c r="I25" s="40"/>
    </row>
    <row r="26" spans="1:9" x14ac:dyDescent="0.25">
      <c r="A26" s="7" t="s">
        <v>37</v>
      </c>
      <c r="B26" s="6" t="s">
        <v>38</v>
      </c>
      <c r="C26" s="11">
        <v>7264</v>
      </c>
      <c r="D26" s="6" t="s">
        <v>39</v>
      </c>
      <c r="E26" s="7" t="s">
        <v>40</v>
      </c>
      <c r="F26" s="34">
        <v>1.57</v>
      </c>
      <c r="G26" s="56"/>
      <c r="H26" s="34">
        <f t="shared" ref="H26:H31" si="0">((G26*($I$6/100))+G26)</f>
        <v>0</v>
      </c>
      <c r="I26" s="44">
        <f t="shared" ref="I26:I31" si="1">F26*H26</f>
        <v>0</v>
      </c>
    </row>
    <row r="27" spans="1:9" x14ac:dyDescent="0.25">
      <c r="A27" s="7" t="s">
        <v>41</v>
      </c>
      <c r="B27" s="6" t="s">
        <v>18</v>
      </c>
      <c r="C27" s="7" t="s">
        <v>42</v>
      </c>
      <c r="D27" s="6" t="s">
        <v>43</v>
      </c>
      <c r="E27" s="8" t="s">
        <v>44</v>
      </c>
      <c r="F27" s="34">
        <v>2</v>
      </c>
      <c r="G27" s="56"/>
      <c r="H27" s="34">
        <f t="shared" si="0"/>
        <v>0</v>
      </c>
      <c r="I27" s="44">
        <f t="shared" si="1"/>
        <v>0</v>
      </c>
    </row>
    <row r="28" spans="1:9" ht="22.5" x14ac:dyDescent="0.25">
      <c r="A28" s="7" t="s">
        <v>45</v>
      </c>
      <c r="B28" s="6" t="s">
        <v>46</v>
      </c>
      <c r="C28" s="11">
        <v>7696</v>
      </c>
      <c r="D28" s="6" t="s">
        <v>47</v>
      </c>
      <c r="E28" s="7" t="s">
        <v>48</v>
      </c>
      <c r="F28" s="34">
        <v>8.1</v>
      </c>
      <c r="G28" s="56"/>
      <c r="H28" s="34">
        <f t="shared" si="0"/>
        <v>0</v>
      </c>
      <c r="I28" s="44">
        <f t="shared" si="1"/>
        <v>0</v>
      </c>
    </row>
    <row r="29" spans="1:9" ht="22.5" x14ac:dyDescent="0.25">
      <c r="A29" s="7" t="s">
        <v>49</v>
      </c>
      <c r="B29" s="6" t="s">
        <v>18</v>
      </c>
      <c r="C29" s="11">
        <v>96522</v>
      </c>
      <c r="D29" s="1" t="s">
        <v>50</v>
      </c>
      <c r="E29" s="7" t="s">
        <v>51</v>
      </c>
      <c r="F29" s="34">
        <v>0.14000000000000001</v>
      </c>
      <c r="G29" s="56"/>
      <c r="H29" s="34">
        <f t="shared" si="0"/>
        <v>0</v>
      </c>
      <c r="I29" s="44">
        <f t="shared" si="1"/>
        <v>0</v>
      </c>
    </row>
    <row r="30" spans="1:9" ht="22.5" x14ac:dyDescent="0.25">
      <c r="A30" s="7" t="s">
        <v>52</v>
      </c>
      <c r="B30" s="6" t="s">
        <v>18</v>
      </c>
      <c r="C30" s="11">
        <v>94965</v>
      </c>
      <c r="D30" s="6" t="s">
        <v>73</v>
      </c>
      <c r="E30" s="7" t="s">
        <v>51</v>
      </c>
      <c r="F30" s="34">
        <v>0.14000000000000001</v>
      </c>
      <c r="G30" s="56"/>
      <c r="H30" s="34">
        <f t="shared" si="0"/>
        <v>0</v>
      </c>
      <c r="I30" s="44">
        <f t="shared" si="1"/>
        <v>0</v>
      </c>
    </row>
    <row r="31" spans="1:9" x14ac:dyDescent="0.25">
      <c r="A31" s="7" t="s">
        <v>53</v>
      </c>
      <c r="B31" s="6" t="s">
        <v>18</v>
      </c>
      <c r="C31" s="7" t="s">
        <v>54</v>
      </c>
      <c r="D31" s="6" t="s">
        <v>55</v>
      </c>
      <c r="E31" s="7" t="s">
        <v>51</v>
      </c>
      <c r="F31" s="34">
        <v>0.14000000000000001</v>
      </c>
      <c r="G31" s="56"/>
      <c r="H31" s="34">
        <f t="shared" si="0"/>
        <v>0</v>
      </c>
      <c r="I31" s="44">
        <f t="shared" si="1"/>
        <v>0</v>
      </c>
    </row>
    <row r="32" spans="1:9" x14ac:dyDescent="0.25">
      <c r="A32" s="86" t="s">
        <v>79</v>
      </c>
      <c r="B32" s="87"/>
      <c r="C32" s="87"/>
      <c r="D32" s="87"/>
      <c r="E32" s="87"/>
      <c r="F32" s="87"/>
      <c r="G32" s="87"/>
      <c r="H32" s="88"/>
      <c r="I32" s="42">
        <f>SUM(I24:I31)</f>
        <v>0</v>
      </c>
    </row>
    <row r="33" spans="1:9" x14ac:dyDescent="0.25">
      <c r="A33" s="2">
        <v>4</v>
      </c>
      <c r="B33" s="3"/>
      <c r="C33" s="27"/>
      <c r="D33" s="4" t="s">
        <v>56</v>
      </c>
      <c r="E33" s="3"/>
      <c r="F33" s="33"/>
      <c r="G33" s="3"/>
      <c r="H33" s="27"/>
      <c r="I33" s="40"/>
    </row>
    <row r="34" spans="1:9" x14ac:dyDescent="0.25">
      <c r="A34" s="12">
        <v>4.0999999999999996</v>
      </c>
      <c r="B34" s="6" t="s">
        <v>74</v>
      </c>
      <c r="C34" s="11">
        <v>1</v>
      </c>
      <c r="D34" s="6" t="s">
        <v>57</v>
      </c>
      <c r="E34" s="7" t="s">
        <v>44</v>
      </c>
      <c r="F34" s="10">
        <v>1</v>
      </c>
      <c r="G34" s="7"/>
      <c r="H34" s="34">
        <f>((G34*($I$6/100))+G34)</f>
        <v>0</v>
      </c>
      <c r="I34" s="44">
        <f>H34*F34</f>
        <v>0</v>
      </c>
    </row>
    <row r="35" spans="1:9" x14ac:dyDescent="0.25">
      <c r="A35" s="12">
        <v>4.2</v>
      </c>
      <c r="B35" s="6" t="s">
        <v>74</v>
      </c>
      <c r="C35" s="11">
        <v>2</v>
      </c>
      <c r="D35" s="6" t="s">
        <v>58</v>
      </c>
      <c r="E35" s="7" t="s">
        <v>44</v>
      </c>
      <c r="F35" s="10">
        <v>2</v>
      </c>
      <c r="G35" s="7"/>
      <c r="H35" s="34">
        <f>((G35*($I$6/100))+G35)</f>
        <v>0</v>
      </c>
      <c r="I35" s="44">
        <f>H35*F35</f>
        <v>0</v>
      </c>
    </row>
    <row r="36" spans="1:9" ht="22.5" x14ac:dyDescent="0.25">
      <c r="A36" s="12">
        <v>4.3</v>
      </c>
      <c r="B36" s="6" t="s">
        <v>74</v>
      </c>
      <c r="C36" s="11">
        <v>3</v>
      </c>
      <c r="D36" s="6" t="s">
        <v>75</v>
      </c>
      <c r="E36" s="7" t="s">
        <v>44</v>
      </c>
      <c r="F36" s="10">
        <v>1</v>
      </c>
      <c r="G36" s="7"/>
      <c r="H36" s="34">
        <f>((G36*($I$6/100))+G36)</f>
        <v>0</v>
      </c>
      <c r="I36" s="44">
        <f>H36*F36</f>
        <v>0</v>
      </c>
    </row>
    <row r="37" spans="1:9" x14ac:dyDescent="0.25">
      <c r="A37" s="12">
        <v>4.4000000000000004</v>
      </c>
      <c r="B37" s="6" t="s">
        <v>74</v>
      </c>
      <c r="C37" s="11">
        <v>4</v>
      </c>
      <c r="D37" s="6" t="s">
        <v>59</v>
      </c>
      <c r="E37" s="7" t="s">
        <v>44</v>
      </c>
      <c r="F37" s="10">
        <v>1</v>
      </c>
      <c r="G37" s="7"/>
      <c r="H37" s="34">
        <f>((G37*($I$6/100))+G37)</f>
        <v>0</v>
      </c>
      <c r="I37" s="44">
        <f>H37*F37</f>
        <v>0</v>
      </c>
    </row>
    <row r="38" spans="1:9" x14ac:dyDescent="0.25">
      <c r="A38" s="86" t="s">
        <v>80</v>
      </c>
      <c r="B38" s="87"/>
      <c r="C38" s="87"/>
      <c r="D38" s="87"/>
      <c r="E38" s="87"/>
      <c r="F38" s="87"/>
      <c r="G38" s="87"/>
      <c r="H38" s="88"/>
      <c r="I38" s="42">
        <f>SUM(I34:I37)</f>
        <v>0</v>
      </c>
    </row>
    <row r="39" spans="1:9" x14ac:dyDescent="0.25">
      <c r="A39" s="86" t="s">
        <v>60</v>
      </c>
      <c r="B39" s="87"/>
      <c r="C39" s="87"/>
      <c r="D39" s="87"/>
      <c r="E39" s="87"/>
      <c r="F39" s="87"/>
      <c r="G39" s="87"/>
      <c r="H39" s="88"/>
      <c r="I39" s="42">
        <f>I38+I32+I21+I13</f>
        <v>0</v>
      </c>
    </row>
    <row r="40" spans="1:9" x14ac:dyDescent="0.25">
      <c r="A40" s="108"/>
      <c r="B40" s="108"/>
      <c r="C40" s="108"/>
      <c r="D40" s="108"/>
      <c r="E40" s="108"/>
      <c r="F40" s="108"/>
      <c r="G40" s="108"/>
      <c r="H40" s="108"/>
      <c r="I40" s="108"/>
    </row>
    <row r="41" spans="1:9" x14ac:dyDescent="0.25">
      <c r="A41" s="112" t="s">
        <v>61</v>
      </c>
      <c r="B41" s="113"/>
      <c r="C41" s="113"/>
      <c r="D41" s="113"/>
      <c r="E41" s="113"/>
      <c r="F41" s="113"/>
      <c r="G41" s="113"/>
      <c r="H41" s="113"/>
      <c r="I41" s="114"/>
    </row>
    <row r="42" spans="1:9" x14ac:dyDescent="0.25">
      <c r="A42" s="83" t="s">
        <v>136</v>
      </c>
      <c r="B42" s="84"/>
      <c r="C42" s="84"/>
      <c r="D42" s="84"/>
      <c r="E42" s="84"/>
      <c r="F42" s="84"/>
      <c r="G42" s="84"/>
      <c r="H42" s="84"/>
      <c r="I42" s="85"/>
    </row>
    <row r="43" spans="1:9" x14ac:dyDescent="0.25">
      <c r="A43" s="115"/>
      <c r="B43" s="115"/>
      <c r="C43" s="115"/>
      <c r="D43" s="115"/>
      <c r="E43" s="115"/>
      <c r="F43" s="115"/>
      <c r="G43" s="115"/>
      <c r="H43" s="115"/>
      <c r="I43" s="115"/>
    </row>
  </sheetData>
  <mergeCells count="17">
    <mergeCell ref="A38:H38"/>
    <mergeCell ref="A1:I1"/>
    <mergeCell ref="A2:I2"/>
    <mergeCell ref="A3:I3"/>
    <mergeCell ref="A4:I4"/>
    <mergeCell ref="A5:F5"/>
    <mergeCell ref="A6:F6"/>
    <mergeCell ref="A7:I7"/>
    <mergeCell ref="A8:I8"/>
    <mergeCell ref="A13:H13"/>
    <mergeCell ref="A21:H21"/>
    <mergeCell ref="A32:H32"/>
    <mergeCell ref="A39:H39"/>
    <mergeCell ref="A40:I40"/>
    <mergeCell ref="A41:I41"/>
    <mergeCell ref="A43:I43"/>
    <mergeCell ref="A42:I42"/>
  </mergeCells>
  <pageMargins left="0.511811024" right="0.511811024" top="0.78740157499999996" bottom="0.78740157499999996" header="0.31496062000000002" footer="0.31496062000000002"/>
  <pageSetup paperSize="9"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A46" sqref="A46:I50"/>
    </sheetView>
  </sheetViews>
  <sheetFormatPr defaultRowHeight="15" x14ac:dyDescent="0.25"/>
  <cols>
    <col min="1" max="1" width="5.7109375" bestFit="1" customWidth="1"/>
    <col min="2" max="2" width="12.140625" customWidth="1"/>
    <col min="3" max="3" width="12" customWidth="1"/>
    <col min="4" max="4" width="58.5703125" customWidth="1"/>
    <col min="6" max="6" width="11.85546875" customWidth="1"/>
    <col min="7" max="7" width="15.42578125" customWidth="1"/>
    <col min="8" max="8" width="15" customWidth="1"/>
    <col min="9" max="9" width="14.5703125" customWidth="1"/>
  </cols>
  <sheetData>
    <row r="1" spans="1:9" ht="15.75" customHeight="1" x14ac:dyDescent="0.25">
      <c r="A1" s="89" t="s">
        <v>97</v>
      </c>
      <c r="B1" s="90"/>
      <c r="C1" s="90"/>
      <c r="D1" s="90"/>
      <c r="E1" s="90"/>
      <c r="F1" s="90"/>
      <c r="G1" s="90"/>
      <c r="H1" s="90"/>
      <c r="I1" s="91"/>
    </row>
    <row r="2" spans="1:9" ht="15" customHeight="1" x14ac:dyDescent="0.25">
      <c r="A2" s="92"/>
      <c r="B2" s="93"/>
      <c r="C2" s="93"/>
      <c r="D2" s="93"/>
      <c r="E2" s="93"/>
      <c r="F2" s="93"/>
      <c r="G2" s="93"/>
      <c r="H2" s="93"/>
      <c r="I2" s="93"/>
    </row>
    <row r="3" spans="1:9" ht="15" customHeight="1" x14ac:dyDescent="0.25">
      <c r="A3" s="94"/>
      <c r="B3" s="93"/>
      <c r="C3" s="93"/>
      <c r="D3" s="93"/>
      <c r="E3" s="93"/>
      <c r="F3" s="93"/>
      <c r="G3" s="93"/>
      <c r="H3" s="93"/>
      <c r="I3" s="93"/>
    </row>
    <row r="4" spans="1:9" ht="15" customHeight="1" x14ac:dyDescent="0.25">
      <c r="A4" s="95"/>
      <c r="B4" s="96"/>
      <c r="C4" s="96"/>
      <c r="D4" s="96"/>
      <c r="E4" s="96"/>
      <c r="F4" s="96"/>
      <c r="G4" s="96"/>
      <c r="H4" s="96"/>
      <c r="I4" s="96"/>
    </row>
    <row r="5" spans="1:9" ht="15" customHeight="1" x14ac:dyDescent="0.25">
      <c r="A5" s="102"/>
      <c r="B5" s="103"/>
      <c r="C5" s="103"/>
      <c r="D5" s="103"/>
      <c r="E5" s="103"/>
      <c r="F5" s="104"/>
      <c r="G5" s="17" t="s">
        <v>2</v>
      </c>
      <c r="H5" s="17" t="s">
        <v>3</v>
      </c>
      <c r="I5" s="18" t="s">
        <v>4</v>
      </c>
    </row>
    <row r="6" spans="1:9" ht="15" customHeight="1" x14ac:dyDescent="0.25">
      <c r="A6" s="105"/>
      <c r="B6" s="106"/>
      <c r="C6" s="106"/>
      <c r="D6" s="106"/>
      <c r="E6" s="106"/>
      <c r="F6" s="107"/>
      <c r="G6" s="19">
        <v>43647</v>
      </c>
      <c r="H6" s="20" t="s">
        <v>5</v>
      </c>
      <c r="I6" s="38" t="s">
        <v>6</v>
      </c>
    </row>
    <row r="7" spans="1:9" x14ac:dyDescent="0.25">
      <c r="A7" s="97"/>
      <c r="B7" s="97"/>
      <c r="C7" s="97"/>
      <c r="D7" s="97"/>
      <c r="E7" s="97"/>
      <c r="F7" s="97"/>
      <c r="G7" s="97"/>
      <c r="H7" s="97"/>
      <c r="I7" s="97"/>
    </row>
    <row r="8" spans="1:9" ht="15" customHeight="1" x14ac:dyDescent="0.25">
      <c r="A8" s="98" t="s">
        <v>7</v>
      </c>
      <c r="B8" s="99"/>
      <c r="C8" s="99"/>
      <c r="D8" s="99"/>
      <c r="E8" s="99"/>
      <c r="F8" s="99"/>
      <c r="G8" s="99"/>
      <c r="H8" s="99"/>
      <c r="I8" s="100"/>
    </row>
    <row r="9" spans="1:9" ht="22.5" x14ac:dyDescent="0.25">
      <c r="A9" s="31" t="s">
        <v>8</v>
      </c>
      <c r="B9" s="31" t="s">
        <v>9</v>
      </c>
      <c r="C9" s="31" t="s">
        <v>10</v>
      </c>
      <c r="D9" s="31" t="s">
        <v>11</v>
      </c>
      <c r="E9" s="26" t="s">
        <v>12</v>
      </c>
      <c r="F9" s="26" t="s">
        <v>13</v>
      </c>
      <c r="G9" s="32" t="s">
        <v>14</v>
      </c>
      <c r="H9" s="30" t="s">
        <v>15</v>
      </c>
      <c r="I9" s="39" t="s">
        <v>16</v>
      </c>
    </row>
    <row r="10" spans="1:9" x14ac:dyDescent="0.25">
      <c r="A10" s="2">
        <v>1</v>
      </c>
      <c r="B10" s="3"/>
      <c r="C10" s="27"/>
      <c r="D10" s="4" t="s">
        <v>17</v>
      </c>
      <c r="E10" s="3"/>
      <c r="F10" s="33"/>
      <c r="G10" s="3"/>
      <c r="H10" s="27"/>
      <c r="I10" s="40"/>
    </row>
    <row r="11" spans="1:9" ht="22.5" x14ac:dyDescent="0.25">
      <c r="A11" s="12" t="s">
        <v>71</v>
      </c>
      <c r="B11" s="6" t="s">
        <v>18</v>
      </c>
      <c r="C11" s="11">
        <v>78472</v>
      </c>
      <c r="D11" s="6" t="s">
        <v>70</v>
      </c>
      <c r="E11" s="7" t="s">
        <v>19</v>
      </c>
      <c r="F11" s="34">
        <v>2006.63</v>
      </c>
      <c r="G11" s="10"/>
      <c r="H11" s="34">
        <f>((G11*($I$6/100))+G11)</f>
        <v>0</v>
      </c>
      <c r="I11" s="41">
        <f>H11*F11</f>
        <v>0</v>
      </c>
    </row>
    <row r="12" spans="1:9" x14ac:dyDescent="0.25">
      <c r="A12" s="12" t="s">
        <v>87</v>
      </c>
      <c r="B12" s="6" t="s">
        <v>18</v>
      </c>
      <c r="C12" s="11">
        <v>99814</v>
      </c>
      <c r="D12" s="6" t="s">
        <v>92</v>
      </c>
      <c r="E12" s="7" t="s">
        <v>19</v>
      </c>
      <c r="F12" s="34">
        <f>F11</f>
        <v>2006.63</v>
      </c>
      <c r="G12" s="34"/>
      <c r="H12" s="34">
        <f>((G12*($I$6/100))+G12)</f>
        <v>0</v>
      </c>
      <c r="I12" s="41">
        <f>H12*F12</f>
        <v>0</v>
      </c>
    </row>
    <row r="13" spans="1:9" ht="15" customHeight="1" x14ac:dyDescent="0.25">
      <c r="A13" s="86" t="s">
        <v>93</v>
      </c>
      <c r="B13" s="87"/>
      <c r="C13" s="87"/>
      <c r="D13" s="87"/>
      <c r="E13" s="87"/>
      <c r="F13" s="87"/>
      <c r="G13" s="87"/>
      <c r="H13" s="101"/>
      <c r="I13" s="42">
        <f>SUM(I11:I12)</f>
        <v>0</v>
      </c>
    </row>
    <row r="14" spans="1:9" x14ac:dyDescent="0.25">
      <c r="A14" s="2">
        <v>2</v>
      </c>
      <c r="B14" s="3"/>
      <c r="C14" s="27"/>
      <c r="D14" s="4" t="s">
        <v>21</v>
      </c>
      <c r="E14" s="3"/>
      <c r="F14" s="33"/>
      <c r="G14" s="15"/>
      <c r="H14" s="36"/>
      <c r="I14" s="43"/>
    </row>
    <row r="15" spans="1:9" x14ac:dyDescent="0.25">
      <c r="A15" s="23" t="s">
        <v>62</v>
      </c>
      <c r="B15" s="3"/>
      <c r="C15" s="27"/>
      <c r="D15" s="4" t="s">
        <v>22</v>
      </c>
      <c r="E15" s="3"/>
      <c r="F15" s="33"/>
      <c r="G15" s="3"/>
      <c r="H15" s="27"/>
      <c r="I15" s="45"/>
    </row>
    <row r="16" spans="1:9" x14ac:dyDescent="0.25">
      <c r="A16" s="7" t="s">
        <v>78</v>
      </c>
      <c r="B16" s="6" t="s">
        <v>18</v>
      </c>
      <c r="C16" s="11">
        <v>72943</v>
      </c>
      <c r="D16" s="6" t="s">
        <v>23</v>
      </c>
      <c r="E16" s="7" t="s">
        <v>19</v>
      </c>
      <c r="F16" s="34">
        <f>F11</f>
        <v>2006.63</v>
      </c>
      <c r="G16" s="56"/>
      <c r="H16" s="34">
        <f>((G16*($I$6/100))+G16)</f>
        <v>0</v>
      </c>
      <c r="I16" s="44">
        <f>F16*H16</f>
        <v>0</v>
      </c>
    </row>
    <row r="17" spans="1:9" ht="33.75" x14ac:dyDescent="0.25">
      <c r="A17" s="10" t="s">
        <v>85</v>
      </c>
      <c r="B17" s="9" t="s">
        <v>18</v>
      </c>
      <c r="C17" s="29">
        <v>95994</v>
      </c>
      <c r="D17" s="6" t="s">
        <v>72</v>
      </c>
      <c r="E17" s="10" t="s">
        <v>24</v>
      </c>
      <c r="F17" s="34">
        <f>F16*0.04</f>
        <v>80.265200000000007</v>
      </c>
      <c r="G17" s="34"/>
      <c r="H17" s="37">
        <f>((G17*($I$6/100))+G17)</f>
        <v>0</v>
      </c>
      <c r="I17" s="41">
        <f>F17*H17</f>
        <v>0</v>
      </c>
    </row>
    <row r="18" spans="1:9" x14ac:dyDescent="0.25">
      <c r="A18" s="49">
        <v>2.2000000000000002</v>
      </c>
      <c r="B18" s="3"/>
      <c r="C18" s="3"/>
      <c r="D18" s="4" t="s">
        <v>88</v>
      </c>
      <c r="E18" s="3"/>
      <c r="F18" s="3"/>
      <c r="G18" s="3"/>
      <c r="H18" s="3"/>
      <c r="I18" s="3"/>
    </row>
    <row r="19" spans="1:9" x14ac:dyDescent="0.25">
      <c r="A19" s="5" t="s">
        <v>89</v>
      </c>
      <c r="B19" s="6" t="s">
        <v>18</v>
      </c>
      <c r="C19" s="48">
        <v>72943</v>
      </c>
      <c r="D19" s="6" t="s">
        <v>23</v>
      </c>
      <c r="E19" s="7" t="s">
        <v>19</v>
      </c>
      <c r="F19" s="53">
        <v>947.68</v>
      </c>
      <c r="G19" s="7"/>
      <c r="H19" s="37">
        <f>((G19*($I$6/100))+G19)</f>
        <v>0</v>
      </c>
      <c r="I19" s="41">
        <f>F19*H19</f>
        <v>0</v>
      </c>
    </row>
    <row r="20" spans="1:9" ht="33.75" x14ac:dyDescent="0.25">
      <c r="A20" s="50" t="s">
        <v>90</v>
      </c>
      <c r="B20" s="9" t="s">
        <v>18</v>
      </c>
      <c r="C20" s="51">
        <v>95990</v>
      </c>
      <c r="D20" s="16" t="s">
        <v>95</v>
      </c>
      <c r="E20" s="10" t="s">
        <v>24</v>
      </c>
      <c r="F20" s="34">
        <f>F19*0.03</f>
        <v>28.430399999999999</v>
      </c>
      <c r="G20" s="34"/>
      <c r="H20" s="37">
        <f>((G20*($I$6/100))+G20)</f>
        <v>0</v>
      </c>
      <c r="I20" s="41">
        <f>F20*H20</f>
        <v>0</v>
      </c>
    </row>
    <row r="21" spans="1:9" x14ac:dyDescent="0.25">
      <c r="A21" s="23" t="s">
        <v>67</v>
      </c>
      <c r="B21" s="3"/>
      <c r="C21" s="27"/>
      <c r="D21" s="4" t="s">
        <v>25</v>
      </c>
      <c r="E21" s="3"/>
      <c r="F21" s="33"/>
      <c r="G21" s="3"/>
      <c r="H21" s="27"/>
      <c r="I21" s="40"/>
    </row>
    <row r="22" spans="1:9" ht="22.5" x14ac:dyDescent="0.25">
      <c r="A22" s="7" t="s">
        <v>68</v>
      </c>
      <c r="B22" s="6" t="s">
        <v>18</v>
      </c>
      <c r="C22" s="11">
        <v>93593</v>
      </c>
      <c r="D22" s="1" t="s">
        <v>27</v>
      </c>
      <c r="E22" s="5" t="s">
        <v>28</v>
      </c>
      <c r="F22" s="34">
        <f>(F17+F20)*57</f>
        <v>6195.6492000000007</v>
      </c>
      <c r="G22" s="10"/>
      <c r="H22" s="34">
        <f>((G22*($I$6/100))+G22)</f>
        <v>0</v>
      </c>
      <c r="I22" s="44">
        <f>F22*H22</f>
        <v>0</v>
      </c>
    </row>
    <row r="23" spans="1:9" ht="22.5" x14ac:dyDescent="0.25">
      <c r="A23" s="7" t="s">
        <v>68</v>
      </c>
      <c r="B23" s="6" t="s">
        <v>18</v>
      </c>
      <c r="C23" s="11">
        <v>72891</v>
      </c>
      <c r="D23" s="1" t="s">
        <v>30</v>
      </c>
      <c r="E23" s="7" t="s">
        <v>31</v>
      </c>
      <c r="F23" s="34">
        <f>F17+F20</f>
        <v>108.69560000000001</v>
      </c>
      <c r="G23" s="7"/>
      <c r="H23" s="34">
        <f>((G23*($I$6/100))+G23)</f>
        <v>0</v>
      </c>
      <c r="I23" s="44">
        <f>F23*H23</f>
        <v>0</v>
      </c>
    </row>
    <row r="24" spans="1:9" ht="15" customHeight="1" x14ac:dyDescent="0.25">
      <c r="A24" s="86" t="s">
        <v>77</v>
      </c>
      <c r="B24" s="87"/>
      <c r="C24" s="87"/>
      <c r="D24" s="87"/>
      <c r="E24" s="87"/>
      <c r="F24" s="87"/>
      <c r="G24" s="87"/>
      <c r="H24" s="88"/>
      <c r="I24" s="42">
        <f>SUM(I15:I23)</f>
        <v>0</v>
      </c>
    </row>
    <row r="25" spans="1:9" x14ac:dyDescent="0.25">
      <c r="A25" s="2">
        <v>3</v>
      </c>
      <c r="B25" s="3"/>
      <c r="C25" s="27"/>
      <c r="D25" s="4" t="s">
        <v>32</v>
      </c>
      <c r="E25" s="3"/>
      <c r="F25" s="33"/>
      <c r="G25" s="3"/>
      <c r="H25" s="27"/>
      <c r="I25" s="40"/>
    </row>
    <row r="26" spans="1:9" x14ac:dyDescent="0.25">
      <c r="A26" s="23">
        <v>3.1</v>
      </c>
      <c r="B26" s="3"/>
      <c r="C26" s="27"/>
      <c r="D26" s="4" t="s">
        <v>33</v>
      </c>
      <c r="E26" s="3"/>
      <c r="F26" s="33"/>
      <c r="G26" s="3"/>
      <c r="H26" s="27"/>
      <c r="I26" s="40"/>
    </row>
    <row r="27" spans="1:9" ht="22.5" x14ac:dyDescent="0.25">
      <c r="A27" s="7" t="s">
        <v>34</v>
      </c>
      <c r="B27" s="6" t="s">
        <v>18</v>
      </c>
      <c r="C27" s="11">
        <v>72947</v>
      </c>
      <c r="D27" s="1" t="s">
        <v>35</v>
      </c>
      <c r="E27" s="7" t="s">
        <v>19</v>
      </c>
      <c r="F27" s="34">
        <v>84.72</v>
      </c>
      <c r="G27" s="10"/>
      <c r="H27" s="34">
        <f>((G27*($I$6/100))+G27)</f>
        <v>0</v>
      </c>
      <c r="I27" s="41">
        <f>F27*H27</f>
        <v>0</v>
      </c>
    </row>
    <row r="28" spans="1:9" x14ac:dyDescent="0.25">
      <c r="A28" s="23">
        <v>3.2</v>
      </c>
      <c r="B28" s="3"/>
      <c r="C28" s="27"/>
      <c r="D28" s="4" t="s">
        <v>36</v>
      </c>
      <c r="E28" s="3"/>
      <c r="F28" s="33"/>
      <c r="G28" s="3"/>
      <c r="H28" s="27"/>
      <c r="I28" s="40"/>
    </row>
    <row r="29" spans="1:9" x14ac:dyDescent="0.25">
      <c r="A29" s="7" t="s">
        <v>37</v>
      </c>
      <c r="B29" s="6" t="s">
        <v>38</v>
      </c>
      <c r="C29" s="11">
        <v>7264</v>
      </c>
      <c r="D29" s="6" t="s">
        <v>39</v>
      </c>
      <c r="E29" s="7" t="s">
        <v>40</v>
      </c>
      <c r="F29" s="34">
        <v>1.57</v>
      </c>
      <c r="G29" s="7"/>
      <c r="H29" s="34">
        <f t="shared" ref="H29:H33" si="0">((G29*($I$6/100))+G29)</f>
        <v>0</v>
      </c>
      <c r="I29" s="44">
        <f t="shared" ref="I29:I33" si="1">F29*H29</f>
        <v>0</v>
      </c>
    </row>
    <row r="30" spans="1:9" ht="22.5" x14ac:dyDescent="0.25">
      <c r="A30" s="7" t="s">
        <v>102</v>
      </c>
      <c r="B30" s="6" t="s">
        <v>46</v>
      </c>
      <c r="C30" s="11">
        <v>7696</v>
      </c>
      <c r="D30" s="6" t="s">
        <v>47</v>
      </c>
      <c r="E30" s="7" t="s">
        <v>48</v>
      </c>
      <c r="F30" s="34">
        <f>2.7*2</f>
        <v>5.4</v>
      </c>
      <c r="G30" s="7"/>
      <c r="H30" s="34">
        <f t="shared" si="0"/>
        <v>0</v>
      </c>
      <c r="I30" s="44">
        <f t="shared" si="1"/>
        <v>0</v>
      </c>
    </row>
    <row r="31" spans="1:9" ht="22.5" x14ac:dyDescent="0.25">
      <c r="A31" s="7" t="s">
        <v>103</v>
      </c>
      <c r="B31" s="6" t="s">
        <v>18</v>
      </c>
      <c r="C31" s="11">
        <v>96522</v>
      </c>
      <c r="D31" s="1" t="s">
        <v>50</v>
      </c>
      <c r="E31" s="7" t="s">
        <v>51</v>
      </c>
      <c r="F31" s="34">
        <v>0.09</v>
      </c>
      <c r="G31" s="7"/>
      <c r="H31" s="34">
        <f t="shared" si="0"/>
        <v>0</v>
      </c>
      <c r="I31" s="44">
        <f t="shared" si="1"/>
        <v>0</v>
      </c>
    </row>
    <row r="32" spans="1:9" ht="22.5" x14ac:dyDescent="0.25">
      <c r="A32" s="7" t="s">
        <v>104</v>
      </c>
      <c r="B32" s="6" t="s">
        <v>18</v>
      </c>
      <c r="C32" s="11">
        <v>94965</v>
      </c>
      <c r="D32" s="6" t="s">
        <v>73</v>
      </c>
      <c r="E32" s="7" t="s">
        <v>51</v>
      </c>
      <c r="F32" s="34">
        <v>0.09</v>
      </c>
      <c r="G32" s="7"/>
      <c r="H32" s="34">
        <f t="shared" si="0"/>
        <v>0</v>
      </c>
      <c r="I32" s="44">
        <f t="shared" si="1"/>
        <v>0</v>
      </c>
    </row>
    <row r="33" spans="1:9" x14ac:dyDescent="0.25">
      <c r="A33" s="7" t="s">
        <v>105</v>
      </c>
      <c r="B33" s="6" t="s">
        <v>18</v>
      </c>
      <c r="C33" s="7" t="s">
        <v>54</v>
      </c>
      <c r="D33" s="6" t="s">
        <v>55</v>
      </c>
      <c r="E33" s="7" t="s">
        <v>51</v>
      </c>
      <c r="F33" s="34">
        <v>0.9</v>
      </c>
      <c r="G33" s="7"/>
      <c r="H33" s="34">
        <f t="shared" si="0"/>
        <v>0</v>
      </c>
      <c r="I33" s="44">
        <f t="shared" si="1"/>
        <v>0</v>
      </c>
    </row>
    <row r="34" spans="1:9" ht="15" customHeight="1" x14ac:dyDescent="0.25">
      <c r="A34" s="86" t="s">
        <v>79</v>
      </c>
      <c r="B34" s="87"/>
      <c r="C34" s="87"/>
      <c r="D34" s="87"/>
      <c r="E34" s="87"/>
      <c r="F34" s="87"/>
      <c r="G34" s="87"/>
      <c r="H34" s="88"/>
      <c r="I34" s="42">
        <f>SUM(I27:I33)</f>
        <v>0</v>
      </c>
    </row>
    <row r="35" spans="1:9" x14ac:dyDescent="0.25">
      <c r="A35" s="2">
        <v>4</v>
      </c>
      <c r="B35" s="3"/>
      <c r="C35" s="27"/>
      <c r="D35" s="4" t="s">
        <v>56</v>
      </c>
      <c r="E35" s="3"/>
      <c r="F35" s="33"/>
      <c r="G35" s="3"/>
      <c r="H35" s="27"/>
      <c r="I35" s="40"/>
    </row>
    <row r="36" spans="1:9" x14ac:dyDescent="0.25">
      <c r="A36" s="12">
        <v>4.0999999999999996</v>
      </c>
      <c r="B36" s="6" t="s">
        <v>74</v>
      </c>
      <c r="C36" s="11">
        <v>1</v>
      </c>
      <c r="D36" s="6" t="s">
        <v>57</v>
      </c>
      <c r="E36" s="7" t="s">
        <v>44</v>
      </c>
      <c r="F36" s="10">
        <v>1</v>
      </c>
      <c r="G36" s="7"/>
      <c r="H36" s="34">
        <f>((G36*($I$6/100))+G36)</f>
        <v>0</v>
      </c>
      <c r="I36" s="44">
        <f>H36*F36</f>
        <v>0</v>
      </c>
    </row>
    <row r="37" spans="1:9" x14ac:dyDescent="0.25">
      <c r="A37" s="12">
        <v>4.2</v>
      </c>
      <c r="B37" s="6" t="s">
        <v>74</v>
      </c>
      <c r="C37" s="11">
        <v>2</v>
      </c>
      <c r="D37" s="6" t="s">
        <v>58</v>
      </c>
      <c r="E37" s="7" t="s">
        <v>44</v>
      </c>
      <c r="F37" s="10">
        <v>2</v>
      </c>
      <c r="G37" s="7"/>
      <c r="H37" s="34">
        <f>((G37*($I$6/100))+G37)</f>
        <v>0</v>
      </c>
      <c r="I37" s="44">
        <f>H37*F37</f>
        <v>0</v>
      </c>
    </row>
    <row r="38" spans="1:9" ht="14.25" customHeight="1" x14ac:dyDescent="0.25">
      <c r="A38" s="12">
        <v>4.3</v>
      </c>
      <c r="B38" s="6" t="s">
        <v>74</v>
      </c>
      <c r="C38" s="11">
        <v>3</v>
      </c>
      <c r="D38" s="6" t="s">
        <v>75</v>
      </c>
      <c r="E38" s="7" t="s">
        <v>44</v>
      </c>
      <c r="F38" s="10">
        <v>1</v>
      </c>
      <c r="G38" s="7"/>
      <c r="H38" s="34">
        <f>((G38*($I$6/100))+G38)</f>
        <v>0</v>
      </c>
      <c r="I38" s="44">
        <f>H38*F38</f>
        <v>0</v>
      </c>
    </row>
    <row r="39" spans="1:9" x14ac:dyDescent="0.25">
      <c r="A39" s="12">
        <v>4.4000000000000004</v>
      </c>
      <c r="B39" s="6" t="s">
        <v>74</v>
      </c>
      <c r="C39" s="11">
        <v>4</v>
      </c>
      <c r="D39" s="6" t="s">
        <v>59</v>
      </c>
      <c r="E39" s="7" t="s">
        <v>44</v>
      </c>
      <c r="F39" s="10">
        <v>1</v>
      </c>
      <c r="G39" s="7"/>
      <c r="H39" s="34">
        <f>((G39*($I$6/100))+G39)</f>
        <v>0</v>
      </c>
      <c r="I39" s="44">
        <f>H39*F39</f>
        <v>0</v>
      </c>
    </row>
    <row r="40" spans="1:9" ht="15" customHeight="1" x14ac:dyDescent="0.25">
      <c r="A40" s="86" t="s">
        <v>80</v>
      </c>
      <c r="B40" s="87"/>
      <c r="C40" s="87"/>
      <c r="D40" s="87"/>
      <c r="E40" s="87"/>
      <c r="F40" s="87"/>
      <c r="G40" s="87"/>
      <c r="H40" s="88"/>
      <c r="I40" s="42">
        <f>SUM(I36:I39)</f>
        <v>0</v>
      </c>
    </row>
    <row r="41" spans="1:9" ht="15" customHeight="1" x14ac:dyDescent="0.25">
      <c r="A41" s="86" t="s">
        <v>60</v>
      </c>
      <c r="B41" s="87"/>
      <c r="C41" s="87"/>
      <c r="D41" s="87"/>
      <c r="E41" s="87"/>
      <c r="F41" s="87"/>
      <c r="G41" s="87"/>
      <c r="H41" s="88"/>
      <c r="I41" s="42">
        <f>I40+I34+I24+I13</f>
        <v>0</v>
      </c>
    </row>
    <row r="42" spans="1:9" x14ac:dyDescent="0.25">
      <c r="A42" s="108"/>
      <c r="B42" s="108"/>
      <c r="C42" s="108"/>
      <c r="D42" s="108"/>
      <c r="E42" s="108"/>
      <c r="F42" s="108"/>
      <c r="G42" s="108"/>
      <c r="H42" s="108"/>
      <c r="I42" s="108"/>
    </row>
    <row r="43" spans="1:9" ht="15" customHeight="1" x14ac:dyDescent="0.25">
      <c r="A43" s="112" t="s">
        <v>61</v>
      </c>
      <c r="B43" s="113"/>
      <c r="C43" s="113"/>
      <c r="D43" s="113"/>
      <c r="E43" s="113"/>
      <c r="F43" s="113"/>
      <c r="G43" s="113"/>
      <c r="H43" s="113"/>
      <c r="I43" s="114"/>
    </row>
    <row r="44" spans="1:9" ht="15" customHeight="1" x14ac:dyDescent="0.25">
      <c r="A44" s="83" t="s">
        <v>138</v>
      </c>
      <c r="B44" s="84"/>
      <c r="C44" s="84"/>
      <c r="D44" s="84"/>
      <c r="E44" s="84"/>
      <c r="F44" s="84"/>
      <c r="G44" s="84"/>
      <c r="H44" s="84"/>
      <c r="I44" s="85"/>
    </row>
    <row r="45" spans="1:9" x14ac:dyDescent="0.25">
      <c r="A45" s="115"/>
      <c r="B45" s="115"/>
      <c r="C45" s="115"/>
      <c r="D45" s="115"/>
      <c r="E45" s="115"/>
      <c r="F45" s="115"/>
      <c r="G45" s="115"/>
      <c r="H45" s="115"/>
      <c r="I45" s="115"/>
    </row>
  </sheetData>
  <mergeCells count="17">
    <mergeCell ref="A40:H40"/>
    <mergeCell ref="A1:I1"/>
    <mergeCell ref="A2:I2"/>
    <mergeCell ref="A3:I3"/>
    <mergeCell ref="A4:I4"/>
    <mergeCell ref="A5:F5"/>
    <mergeCell ref="A6:F6"/>
    <mergeCell ref="A7:I7"/>
    <mergeCell ref="A8:I8"/>
    <mergeCell ref="A13:H13"/>
    <mergeCell ref="A24:H24"/>
    <mergeCell ref="A34:H34"/>
    <mergeCell ref="A41:H41"/>
    <mergeCell ref="A42:I42"/>
    <mergeCell ref="A43:I43"/>
    <mergeCell ref="A45:I45"/>
    <mergeCell ref="A44:I44"/>
  </mergeCells>
  <pageMargins left="0.511811024" right="0.511811024" top="0.78740157499999996" bottom="0.78740157499999996" header="0.31496062000000002" footer="0.31496062000000002"/>
  <pageSetup paperSize="9" scale="8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opLeftCell="A31" workbookViewId="0">
      <selection activeCell="A47" sqref="A47:I50"/>
    </sheetView>
  </sheetViews>
  <sheetFormatPr defaultRowHeight="15" x14ac:dyDescent="0.25"/>
  <cols>
    <col min="1" max="1" width="5.7109375" customWidth="1"/>
    <col min="2" max="2" width="12.5703125" customWidth="1"/>
    <col min="3" max="3" width="10.42578125" customWidth="1"/>
    <col min="4" max="4" width="56.42578125" customWidth="1"/>
    <col min="6" max="6" width="12.7109375" customWidth="1"/>
    <col min="7" max="7" width="11.85546875" customWidth="1"/>
    <col min="8" max="8" width="14.7109375" customWidth="1"/>
    <col min="9" max="9" width="12.5703125" customWidth="1"/>
  </cols>
  <sheetData>
    <row r="1" spans="1:9" ht="15.75" x14ac:dyDescent="0.25">
      <c r="A1" s="89" t="s">
        <v>140</v>
      </c>
      <c r="B1" s="90"/>
      <c r="C1" s="90"/>
      <c r="D1" s="90"/>
      <c r="E1" s="90"/>
      <c r="F1" s="90"/>
      <c r="G1" s="90"/>
      <c r="H1" s="90"/>
      <c r="I1" s="91"/>
    </row>
    <row r="2" spans="1:9" x14ac:dyDescent="0.25">
      <c r="A2" s="92"/>
      <c r="B2" s="93"/>
      <c r="C2" s="93"/>
      <c r="D2" s="93"/>
      <c r="E2" s="93"/>
      <c r="F2" s="93"/>
      <c r="G2" s="93"/>
      <c r="H2" s="93"/>
      <c r="I2" s="93"/>
    </row>
    <row r="3" spans="1:9" x14ac:dyDescent="0.25">
      <c r="A3" s="94"/>
      <c r="B3" s="93"/>
      <c r="C3" s="93"/>
      <c r="D3" s="93"/>
      <c r="E3" s="93"/>
      <c r="F3" s="93"/>
      <c r="G3" s="93"/>
      <c r="H3" s="93"/>
      <c r="I3" s="93"/>
    </row>
    <row r="4" spans="1:9" x14ac:dyDescent="0.25">
      <c r="A4" s="95"/>
      <c r="B4" s="96"/>
      <c r="C4" s="96"/>
      <c r="D4" s="96"/>
      <c r="E4" s="96"/>
      <c r="F4" s="96"/>
      <c r="G4" s="96"/>
      <c r="H4" s="96"/>
      <c r="I4" s="96"/>
    </row>
    <row r="5" spans="1:9" x14ac:dyDescent="0.25">
      <c r="A5" s="102"/>
      <c r="B5" s="103"/>
      <c r="C5" s="103"/>
      <c r="D5" s="103"/>
      <c r="E5" s="103"/>
      <c r="F5" s="104"/>
      <c r="G5" s="17" t="s">
        <v>2</v>
      </c>
      <c r="H5" s="17" t="s">
        <v>3</v>
      </c>
      <c r="I5" s="18" t="s">
        <v>4</v>
      </c>
    </row>
    <row r="6" spans="1:9" x14ac:dyDescent="0.25">
      <c r="A6" s="105"/>
      <c r="B6" s="106"/>
      <c r="C6" s="106"/>
      <c r="D6" s="106"/>
      <c r="E6" s="106"/>
      <c r="F6" s="107"/>
      <c r="G6" s="19">
        <v>43647</v>
      </c>
      <c r="H6" s="20" t="s">
        <v>5</v>
      </c>
      <c r="I6" s="38" t="s">
        <v>6</v>
      </c>
    </row>
    <row r="7" spans="1:9" x14ac:dyDescent="0.25">
      <c r="A7" s="97"/>
      <c r="B7" s="97"/>
      <c r="C7" s="97"/>
      <c r="D7" s="97"/>
      <c r="E7" s="97"/>
      <c r="F7" s="97"/>
      <c r="G7" s="97"/>
      <c r="H7" s="97"/>
      <c r="I7" s="97"/>
    </row>
    <row r="8" spans="1:9" x14ac:dyDescent="0.25">
      <c r="A8" s="98" t="s">
        <v>7</v>
      </c>
      <c r="B8" s="99"/>
      <c r="C8" s="99"/>
      <c r="D8" s="99"/>
      <c r="E8" s="99"/>
      <c r="F8" s="99"/>
      <c r="G8" s="99"/>
      <c r="H8" s="99"/>
      <c r="I8" s="100"/>
    </row>
    <row r="9" spans="1:9" ht="33.75" x14ac:dyDescent="0.25">
      <c r="A9" s="31" t="s">
        <v>8</v>
      </c>
      <c r="B9" s="31" t="s">
        <v>9</v>
      </c>
      <c r="C9" s="31" t="s">
        <v>10</v>
      </c>
      <c r="D9" s="31" t="s">
        <v>11</v>
      </c>
      <c r="E9" s="26" t="s">
        <v>12</v>
      </c>
      <c r="F9" s="26" t="s">
        <v>13</v>
      </c>
      <c r="G9" s="32" t="s">
        <v>14</v>
      </c>
      <c r="H9" s="30" t="s">
        <v>15</v>
      </c>
      <c r="I9" s="39" t="s">
        <v>16</v>
      </c>
    </row>
    <row r="10" spans="1:9" x14ac:dyDescent="0.25">
      <c r="A10" s="2">
        <v>1</v>
      </c>
      <c r="B10" s="3"/>
      <c r="C10" s="27"/>
      <c r="D10" s="4" t="s">
        <v>17</v>
      </c>
      <c r="E10" s="3"/>
      <c r="F10" s="33"/>
      <c r="G10" s="3"/>
      <c r="H10" s="27"/>
      <c r="I10" s="40"/>
    </row>
    <row r="11" spans="1:9" ht="22.5" x14ac:dyDescent="0.25">
      <c r="A11" s="12" t="s">
        <v>71</v>
      </c>
      <c r="B11" s="6" t="s">
        <v>18</v>
      </c>
      <c r="C11" s="11">
        <v>78472</v>
      </c>
      <c r="D11" s="6" t="s">
        <v>70</v>
      </c>
      <c r="E11" s="7" t="s">
        <v>19</v>
      </c>
      <c r="F11" s="34">
        <f>1433.45+1393.92+661.23</f>
        <v>3488.6</v>
      </c>
      <c r="G11" s="10"/>
      <c r="H11" s="34">
        <f>((G11*($I$6/100))+G11)</f>
        <v>0</v>
      </c>
      <c r="I11" s="41">
        <f>H11*F11</f>
        <v>0</v>
      </c>
    </row>
    <row r="12" spans="1:9" x14ac:dyDescent="0.25">
      <c r="A12" s="12" t="s">
        <v>87</v>
      </c>
      <c r="B12" s="6" t="s">
        <v>18</v>
      </c>
      <c r="C12" s="11">
        <v>99814</v>
      </c>
      <c r="D12" s="6" t="s">
        <v>92</v>
      </c>
      <c r="E12" s="7" t="s">
        <v>19</v>
      </c>
      <c r="F12" s="34">
        <f>F11</f>
        <v>3488.6</v>
      </c>
      <c r="G12" s="34"/>
      <c r="H12" s="34">
        <f>((G12*($I$6/100))+G12)</f>
        <v>0</v>
      </c>
      <c r="I12" s="41">
        <f>H12*F12</f>
        <v>0</v>
      </c>
    </row>
    <row r="13" spans="1:9" x14ac:dyDescent="0.25">
      <c r="A13" s="86" t="s">
        <v>93</v>
      </c>
      <c r="B13" s="87"/>
      <c r="C13" s="87"/>
      <c r="D13" s="87"/>
      <c r="E13" s="87"/>
      <c r="F13" s="87"/>
      <c r="G13" s="87"/>
      <c r="H13" s="101"/>
      <c r="I13" s="42">
        <f>SUM(I11:I12)</f>
        <v>0</v>
      </c>
    </row>
    <row r="14" spans="1:9" x14ac:dyDescent="0.25">
      <c r="A14" s="2">
        <v>2</v>
      </c>
      <c r="B14" s="3"/>
      <c r="C14" s="27"/>
      <c r="D14" s="4" t="s">
        <v>21</v>
      </c>
      <c r="E14" s="3"/>
      <c r="F14" s="33"/>
      <c r="G14" s="15"/>
      <c r="H14" s="36"/>
      <c r="I14" s="43"/>
    </row>
    <row r="15" spans="1:9" x14ac:dyDescent="0.25">
      <c r="A15" s="23" t="s">
        <v>62</v>
      </c>
      <c r="B15" s="3"/>
      <c r="C15" s="27"/>
      <c r="D15" s="4" t="s">
        <v>22</v>
      </c>
      <c r="E15" s="3"/>
      <c r="F15" s="33"/>
      <c r="G15" s="3"/>
      <c r="H15" s="27"/>
      <c r="I15" s="45"/>
    </row>
    <row r="16" spans="1:9" x14ac:dyDescent="0.25">
      <c r="A16" s="7" t="s">
        <v>78</v>
      </c>
      <c r="B16" s="6" t="s">
        <v>18</v>
      </c>
      <c r="C16" s="11">
        <v>72943</v>
      </c>
      <c r="D16" s="6" t="s">
        <v>23</v>
      </c>
      <c r="E16" s="7" t="s">
        <v>19</v>
      </c>
      <c r="F16" s="34">
        <f>F11</f>
        <v>3488.6</v>
      </c>
      <c r="G16" s="56"/>
      <c r="H16" s="34">
        <f>((G16*($I$6/100))+G16)</f>
        <v>0</v>
      </c>
      <c r="I16" s="44">
        <f>F16*H16</f>
        <v>0</v>
      </c>
    </row>
    <row r="17" spans="1:9" ht="33.75" x14ac:dyDescent="0.25">
      <c r="A17" s="10" t="s">
        <v>85</v>
      </c>
      <c r="B17" s="9" t="s">
        <v>18</v>
      </c>
      <c r="C17" s="29">
        <v>95994</v>
      </c>
      <c r="D17" s="6" t="s">
        <v>72</v>
      </c>
      <c r="E17" s="10" t="s">
        <v>24</v>
      </c>
      <c r="F17" s="34">
        <f>F16*0.04</f>
        <v>139.54400000000001</v>
      </c>
      <c r="G17" s="34"/>
      <c r="H17" s="37">
        <f>((G17*($I$6/100))+G17)</f>
        <v>0</v>
      </c>
      <c r="I17" s="41">
        <f>F17*H17</f>
        <v>0</v>
      </c>
    </row>
    <row r="18" spans="1:9" x14ac:dyDescent="0.25">
      <c r="A18" s="49">
        <v>2.2000000000000002</v>
      </c>
      <c r="B18" s="3"/>
      <c r="C18" s="3"/>
      <c r="D18" s="4" t="s">
        <v>88</v>
      </c>
      <c r="E18" s="3"/>
      <c r="F18" s="3"/>
      <c r="G18" s="3"/>
      <c r="H18" s="3"/>
      <c r="I18" s="3"/>
    </row>
    <row r="19" spans="1:9" ht="15" customHeight="1" x14ac:dyDescent="0.25">
      <c r="A19" s="5" t="s">
        <v>89</v>
      </c>
      <c r="B19" s="6" t="s">
        <v>18</v>
      </c>
      <c r="C19" s="48">
        <v>72943</v>
      </c>
      <c r="D19" s="6" t="s">
        <v>23</v>
      </c>
      <c r="E19" s="7" t="s">
        <v>19</v>
      </c>
      <c r="F19" s="53">
        <v>750.5</v>
      </c>
      <c r="G19" s="56"/>
      <c r="H19" s="37">
        <f>((G19*($I$6/100))+G19)</f>
        <v>0</v>
      </c>
      <c r="I19" s="41">
        <f>F19*H19</f>
        <v>0</v>
      </c>
    </row>
    <row r="20" spans="1:9" ht="33.75" x14ac:dyDescent="0.25">
      <c r="A20" s="50" t="s">
        <v>90</v>
      </c>
      <c r="B20" s="9" t="s">
        <v>18</v>
      </c>
      <c r="C20" s="51">
        <v>95990</v>
      </c>
      <c r="D20" s="16" t="s">
        <v>95</v>
      </c>
      <c r="E20" s="10" t="s">
        <v>24</v>
      </c>
      <c r="F20" s="34">
        <v>22.515000000000001</v>
      </c>
      <c r="G20" s="34"/>
      <c r="H20" s="37">
        <f>((G20*($I$6/100))+G20)</f>
        <v>0</v>
      </c>
      <c r="I20" s="41">
        <f>F20*H20</f>
        <v>0</v>
      </c>
    </row>
    <row r="21" spans="1:9" x14ac:dyDescent="0.25">
      <c r="A21" s="23" t="s">
        <v>142</v>
      </c>
      <c r="B21" s="3"/>
      <c r="C21" s="27"/>
      <c r="D21" s="4" t="s">
        <v>25</v>
      </c>
      <c r="E21" s="3"/>
      <c r="F21" s="33"/>
      <c r="G21" s="3"/>
      <c r="H21" s="27"/>
      <c r="I21" s="40"/>
    </row>
    <row r="22" spans="1:9" ht="22.5" x14ac:dyDescent="0.25">
      <c r="A22" s="7" t="s">
        <v>143</v>
      </c>
      <c r="B22" s="6" t="s">
        <v>18</v>
      </c>
      <c r="C22" s="11">
        <v>93593</v>
      </c>
      <c r="D22" s="1" t="s">
        <v>27</v>
      </c>
      <c r="E22" s="5" t="s">
        <v>28</v>
      </c>
      <c r="F22" s="34">
        <f>(F17+F20)*57</f>
        <v>9237.3630000000012</v>
      </c>
      <c r="G22" s="10"/>
      <c r="H22" s="34">
        <f>((G22*($I$6/100))+G22)</f>
        <v>0</v>
      </c>
      <c r="I22" s="44">
        <f>F22*H22</f>
        <v>0</v>
      </c>
    </row>
    <row r="23" spans="1:9" ht="22.5" x14ac:dyDescent="0.25">
      <c r="A23" s="7" t="s">
        <v>144</v>
      </c>
      <c r="B23" s="6" t="s">
        <v>18</v>
      </c>
      <c r="C23" s="11">
        <v>72891</v>
      </c>
      <c r="D23" s="1" t="s">
        <v>30</v>
      </c>
      <c r="E23" s="7" t="s">
        <v>31</v>
      </c>
      <c r="F23" s="34">
        <f>F17+F20</f>
        <v>162.05900000000003</v>
      </c>
      <c r="G23" s="7"/>
      <c r="H23" s="34">
        <f>((G23*($I$6/100))+G23)</f>
        <v>0</v>
      </c>
      <c r="I23" s="44">
        <f>F23*H23</f>
        <v>0</v>
      </c>
    </row>
    <row r="24" spans="1:9" x14ac:dyDescent="0.25">
      <c r="A24" s="86" t="s">
        <v>77</v>
      </c>
      <c r="B24" s="87"/>
      <c r="C24" s="87"/>
      <c r="D24" s="87"/>
      <c r="E24" s="87"/>
      <c r="F24" s="87"/>
      <c r="G24" s="87"/>
      <c r="H24" s="88"/>
      <c r="I24" s="42">
        <f>SUM(I15:I23)</f>
        <v>0</v>
      </c>
    </row>
    <row r="25" spans="1:9" x14ac:dyDescent="0.25">
      <c r="A25" s="2">
        <v>3</v>
      </c>
      <c r="B25" s="3"/>
      <c r="C25" s="27"/>
      <c r="D25" s="4" t="s">
        <v>32</v>
      </c>
      <c r="E25" s="3"/>
      <c r="F25" s="33"/>
      <c r="G25" s="3"/>
      <c r="H25" s="27"/>
      <c r="I25" s="40"/>
    </row>
    <row r="26" spans="1:9" x14ac:dyDescent="0.25">
      <c r="A26" s="23">
        <v>3.1</v>
      </c>
      <c r="B26" s="3"/>
      <c r="C26" s="27"/>
      <c r="D26" s="4" t="s">
        <v>33</v>
      </c>
      <c r="E26" s="3"/>
      <c r="F26" s="33"/>
      <c r="G26" s="3"/>
      <c r="H26" s="27"/>
      <c r="I26" s="40"/>
    </row>
    <row r="27" spans="1:9" ht="22.5" x14ac:dyDescent="0.25">
      <c r="A27" s="7" t="s">
        <v>34</v>
      </c>
      <c r="B27" s="6" t="s">
        <v>18</v>
      </c>
      <c r="C27" s="11">
        <v>72947</v>
      </c>
      <c r="D27" s="1" t="s">
        <v>35</v>
      </c>
      <c r="E27" s="7" t="s">
        <v>19</v>
      </c>
      <c r="F27" s="34">
        <v>184.09</v>
      </c>
      <c r="G27" s="10"/>
      <c r="H27" s="34">
        <f>((G27*($I$6/100))+G27)</f>
        <v>0</v>
      </c>
      <c r="I27" s="41">
        <f>F27*H27</f>
        <v>0</v>
      </c>
    </row>
    <row r="28" spans="1:9" x14ac:dyDescent="0.25">
      <c r="A28" s="23">
        <v>3.2</v>
      </c>
      <c r="B28" s="3"/>
      <c r="C28" s="27"/>
      <c r="D28" s="4" t="s">
        <v>36</v>
      </c>
      <c r="E28" s="3"/>
      <c r="F28" s="33"/>
      <c r="G28" s="3"/>
      <c r="H28" s="27"/>
      <c r="I28" s="40"/>
    </row>
    <row r="29" spans="1:9" x14ac:dyDescent="0.25">
      <c r="A29" s="7" t="s">
        <v>37</v>
      </c>
      <c r="B29" s="6" t="s">
        <v>38</v>
      </c>
      <c r="C29" s="11">
        <v>7264</v>
      </c>
      <c r="D29" s="6" t="s">
        <v>39</v>
      </c>
      <c r="E29" s="7" t="s">
        <v>40</v>
      </c>
      <c r="F29" s="34">
        <v>4.5199999999999996</v>
      </c>
      <c r="G29" s="56"/>
      <c r="H29" s="34">
        <f t="shared" ref="H29:H34" si="0">((G29*($I$6/100))+G29)</f>
        <v>0</v>
      </c>
      <c r="I29" s="44">
        <f t="shared" ref="I29:I34" si="1">F29*H29</f>
        <v>0</v>
      </c>
    </row>
    <row r="30" spans="1:9" ht="13.5" customHeight="1" x14ac:dyDescent="0.25">
      <c r="A30" s="7" t="s">
        <v>41</v>
      </c>
      <c r="B30" s="6" t="s">
        <v>18</v>
      </c>
      <c r="C30" s="7" t="s">
        <v>42</v>
      </c>
      <c r="D30" s="6" t="s">
        <v>43</v>
      </c>
      <c r="E30" s="8" t="s">
        <v>44</v>
      </c>
      <c r="F30" s="34">
        <v>4</v>
      </c>
      <c r="G30" s="56"/>
      <c r="H30" s="34">
        <f t="shared" si="0"/>
        <v>0</v>
      </c>
      <c r="I30" s="44">
        <f t="shared" si="1"/>
        <v>0</v>
      </c>
    </row>
    <row r="31" spans="1:9" ht="22.5" x14ac:dyDescent="0.25">
      <c r="A31" s="7" t="s">
        <v>45</v>
      </c>
      <c r="B31" s="6" t="s">
        <v>46</v>
      </c>
      <c r="C31" s="11">
        <v>7696</v>
      </c>
      <c r="D31" s="6" t="s">
        <v>47</v>
      </c>
      <c r="E31" s="7" t="s">
        <v>48</v>
      </c>
      <c r="F31" s="34">
        <v>18.899999999999999</v>
      </c>
      <c r="G31" s="56"/>
      <c r="H31" s="34">
        <f t="shared" si="0"/>
        <v>0</v>
      </c>
      <c r="I31" s="44">
        <f t="shared" si="1"/>
        <v>0</v>
      </c>
    </row>
    <row r="32" spans="1:9" ht="22.5" x14ac:dyDescent="0.25">
      <c r="A32" s="7" t="s">
        <v>49</v>
      </c>
      <c r="B32" s="6" t="s">
        <v>18</v>
      </c>
      <c r="C32" s="11">
        <v>96522</v>
      </c>
      <c r="D32" s="1" t="s">
        <v>50</v>
      </c>
      <c r="E32" s="7" t="s">
        <v>51</v>
      </c>
      <c r="F32" s="34">
        <v>0.32</v>
      </c>
      <c r="G32" s="56"/>
      <c r="H32" s="34">
        <f t="shared" si="0"/>
        <v>0</v>
      </c>
      <c r="I32" s="44">
        <f t="shared" si="1"/>
        <v>0</v>
      </c>
    </row>
    <row r="33" spans="1:9" ht="22.5" x14ac:dyDescent="0.25">
      <c r="A33" s="7" t="s">
        <v>52</v>
      </c>
      <c r="B33" s="6" t="s">
        <v>18</v>
      </c>
      <c r="C33" s="11">
        <v>94965</v>
      </c>
      <c r="D33" s="6" t="s">
        <v>73</v>
      </c>
      <c r="E33" s="7" t="s">
        <v>51</v>
      </c>
      <c r="F33" s="34">
        <v>0.32</v>
      </c>
      <c r="G33" s="56"/>
      <c r="H33" s="34">
        <f t="shared" si="0"/>
        <v>0</v>
      </c>
      <c r="I33" s="44">
        <f t="shared" si="1"/>
        <v>0</v>
      </c>
    </row>
    <row r="34" spans="1:9" x14ac:dyDescent="0.25">
      <c r="A34" s="7" t="s">
        <v>53</v>
      </c>
      <c r="B34" s="6" t="s">
        <v>18</v>
      </c>
      <c r="C34" s="7" t="s">
        <v>54</v>
      </c>
      <c r="D34" s="6" t="s">
        <v>55</v>
      </c>
      <c r="E34" s="7" t="s">
        <v>51</v>
      </c>
      <c r="F34" s="34">
        <v>0.32</v>
      </c>
      <c r="G34" s="56"/>
      <c r="H34" s="34">
        <f t="shared" si="0"/>
        <v>0</v>
      </c>
      <c r="I34" s="44">
        <f t="shared" si="1"/>
        <v>0</v>
      </c>
    </row>
    <row r="35" spans="1:9" x14ac:dyDescent="0.25">
      <c r="A35" s="86" t="s">
        <v>79</v>
      </c>
      <c r="B35" s="87"/>
      <c r="C35" s="87"/>
      <c r="D35" s="87"/>
      <c r="E35" s="87"/>
      <c r="F35" s="87"/>
      <c r="G35" s="87"/>
      <c r="H35" s="88"/>
      <c r="I35" s="42">
        <f>SUM(I27:I34)</f>
        <v>0</v>
      </c>
    </row>
    <row r="36" spans="1:9" x14ac:dyDescent="0.25">
      <c r="A36" s="2">
        <v>4</v>
      </c>
      <c r="B36" s="3"/>
      <c r="C36" s="27"/>
      <c r="D36" s="4" t="s">
        <v>56</v>
      </c>
      <c r="E36" s="3"/>
      <c r="F36" s="33"/>
      <c r="G36" s="3"/>
      <c r="H36" s="27"/>
      <c r="I36" s="40"/>
    </row>
    <row r="37" spans="1:9" x14ac:dyDescent="0.25">
      <c r="A37" s="12">
        <v>4.0999999999999996</v>
      </c>
      <c r="B37" s="6" t="s">
        <v>74</v>
      </c>
      <c r="C37" s="11">
        <v>1</v>
      </c>
      <c r="D37" s="6" t="s">
        <v>57</v>
      </c>
      <c r="E37" s="7" t="s">
        <v>44</v>
      </c>
      <c r="F37" s="10">
        <v>2</v>
      </c>
      <c r="G37" s="7"/>
      <c r="H37" s="34">
        <f>((G37*($I$6/100))+G37)</f>
        <v>0</v>
      </c>
      <c r="I37" s="44">
        <f>H37*F37</f>
        <v>0</v>
      </c>
    </row>
    <row r="38" spans="1:9" x14ac:dyDescent="0.25">
      <c r="A38" s="12">
        <v>4.2</v>
      </c>
      <c r="B38" s="6" t="s">
        <v>74</v>
      </c>
      <c r="C38" s="11">
        <v>2</v>
      </c>
      <c r="D38" s="6" t="s">
        <v>58</v>
      </c>
      <c r="E38" s="7" t="s">
        <v>44</v>
      </c>
      <c r="F38" s="10">
        <v>2</v>
      </c>
      <c r="G38" s="7"/>
      <c r="H38" s="34">
        <f>((G38*($I$6/100))+G38)</f>
        <v>0</v>
      </c>
      <c r="I38" s="44">
        <f>H38*F38</f>
        <v>0</v>
      </c>
    </row>
    <row r="39" spans="1:9" ht="22.5" x14ac:dyDescent="0.25">
      <c r="A39" s="12">
        <v>4.3</v>
      </c>
      <c r="B39" s="6" t="s">
        <v>74</v>
      </c>
      <c r="C39" s="11">
        <v>3</v>
      </c>
      <c r="D39" s="6" t="s">
        <v>75</v>
      </c>
      <c r="E39" s="7" t="s">
        <v>44</v>
      </c>
      <c r="F39" s="10">
        <v>2</v>
      </c>
      <c r="G39" s="7"/>
      <c r="H39" s="34">
        <f>((G39*($I$6/100))+G39)</f>
        <v>0</v>
      </c>
      <c r="I39" s="44">
        <f>H39*F39</f>
        <v>0</v>
      </c>
    </row>
    <row r="40" spans="1:9" x14ac:dyDescent="0.25">
      <c r="A40" s="12">
        <v>4.4000000000000004</v>
      </c>
      <c r="B40" s="6" t="s">
        <v>74</v>
      </c>
      <c r="C40" s="11">
        <v>4</v>
      </c>
      <c r="D40" s="6" t="s">
        <v>59</v>
      </c>
      <c r="E40" s="7" t="s">
        <v>44</v>
      </c>
      <c r="F40" s="10">
        <v>2</v>
      </c>
      <c r="G40" s="7"/>
      <c r="H40" s="34">
        <f>((G40*($I$6/100))+G40)</f>
        <v>0</v>
      </c>
      <c r="I40" s="44">
        <f>H40*F40</f>
        <v>0</v>
      </c>
    </row>
    <row r="41" spans="1:9" x14ac:dyDescent="0.25">
      <c r="A41" s="86" t="s">
        <v>80</v>
      </c>
      <c r="B41" s="87"/>
      <c r="C41" s="87"/>
      <c r="D41" s="87"/>
      <c r="E41" s="87"/>
      <c r="F41" s="87"/>
      <c r="G41" s="87"/>
      <c r="H41" s="88"/>
      <c r="I41" s="42">
        <f>SUM(I37:I40)</f>
        <v>0</v>
      </c>
    </row>
    <row r="42" spans="1:9" x14ac:dyDescent="0.25">
      <c r="A42" s="86" t="s">
        <v>60</v>
      </c>
      <c r="B42" s="87"/>
      <c r="C42" s="87"/>
      <c r="D42" s="87"/>
      <c r="E42" s="87"/>
      <c r="F42" s="87"/>
      <c r="G42" s="87"/>
      <c r="H42" s="88"/>
      <c r="I42" s="42">
        <f>I41+I35+I24+I13</f>
        <v>0</v>
      </c>
    </row>
    <row r="43" spans="1:9" x14ac:dyDescent="0.25">
      <c r="A43" s="108"/>
      <c r="B43" s="108"/>
      <c r="C43" s="108"/>
      <c r="D43" s="108"/>
      <c r="E43" s="108"/>
      <c r="F43" s="108"/>
      <c r="G43" s="108"/>
      <c r="H43" s="108"/>
      <c r="I43" s="108"/>
    </row>
    <row r="44" spans="1:9" x14ac:dyDescent="0.25">
      <c r="A44" s="112" t="s">
        <v>61</v>
      </c>
      <c r="B44" s="113"/>
      <c r="C44" s="113"/>
      <c r="D44" s="113"/>
      <c r="E44" s="113"/>
      <c r="F44" s="113"/>
      <c r="G44" s="113"/>
      <c r="H44" s="113"/>
      <c r="I44" s="114"/>
    </row>
    <row r="45" spans="1:9" x14ac:dyDescent="0.25">
      <c r="A45" s="83" t="s">
        <v>141</v>
      </c>
      <c r="B45" s="84"/>
      <c r="C45" s="84"/>
      <c r="D45" s="84"/>
      <c r="E45" s="84"/>
      <c r="F45" s="84"/>
      <c r="G45" s="84"/>
      <c r="H45" s="84"/>
      <c r="I45" s="85"/>
    </row>
    <row r="46" spans="1:9" x14ac:dyDescent="0.25">
      <c r="A46" s="115"/>
      <c r="B46" s="115"/>
      <c r="C46" s="115"/>
      <c r="D46" s="115"/>
      <c r="E46" s="115"/>
      <c r="F46" s="115"/>
      <c r="G46" s="115"/>
      <c r="H46" s="115"/>
      <c r="I46" s="115"/>
    </row>
  </sheetData>
  <mergeCells count="17">
    <mergeCell ref="A42:H42"/>
    <mergeCell ref="A43:I43"/>
    <mergeCell ref="A44:I44"/>
    <mergeCell ref="A46:I46"/>
    <mergeCell ref="A45:I45"/>
    <mergeCell ref="A41:H41"/>
    <mergeCell ref="A1:I1"/>
    <mergeCell ref="A2:I2"/>
    <mergeCell ref="A3:I3"/>
    <mergeCell ref="A4:I4"/>
    <mergeCell ref="A5:F5"/>
    <mergeCell ref="A6:F6"/>
    <mergeCell ref="A7:I7"/>
    <mergeCell ref="A8:I8"/>
    <mergeCell ref="A13:H13"/>
    <mergeCell ref="A24:H24"/>
    <mergeCell ref="A35:H35"/>
  </mergeCells>
  <pageMargins left="0.511811024" right="0.511811024" top="0.78740157499999996" bottom="0.78740157499999996" header="0.31496062000000002" footer="0.31496062000000002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NORIVALDINO</vt:lpstr>
      <vt:lpstr>TARCISIO</vt:lpstr>
      <vt:lpstr>FELIX</vt:lpstr>
      <vt:lpstr>DORACI</vt:lpstr>
      <vt:lpstr>SEVERINO</vt:lpstr>
      <vt:lpstr>OSVALDO</vt:lpstr>
      <vt:lpstr>EDIMO</vt:lpstr>
      <vt:lpstr>SILVIO</vt:lpstr>
      <vt:lpstr>RICARDO</vt:lpstr>
      <vt:lpstr>NEMEZIA</vt:lpstr>
      <vt:lpstr>SANTO</vt:lpstr>
      <vt:lpstr>FLORENCIO</vt:lpstr>
      <vt:lpstr>PO TOTAL</vt:lpstr>
      <vt:lpstr>CRONOGRAMA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Avell</dc:creator>
  <cp:lastModifiedBy>Usuario</cp:lastModifiedBy>
  <cp:lastPrinted>2019-09-10T17:41:57Z</cp:lastPrinted>
  <dcterms:created xsi:type="dcterms:W3CDTF">2019-07-24T11:26:14Z</dcterms:created>
  <dcterms:modified xsi:type="dcterms:W3CDTF">2019-09-16T14:06:59Z</dcterms:modified>
</cp:coreProperties>
</file>